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I:\usb_bellek\my_files\_Ders_Dokuman\golyaka\veri_madenciligi\"/>
    </mc:Choice>
  </mc:AlternateContent>
  <xr:revisionPtr revIDLastSave="0" documentId="13_ncr:1_{3EE7B431-5904-4CEC-B9F5-3D655D88BC8C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Sayfa1" sheetId="3" r:id="rId1"/>
    <sheet name="Sayfa2" sheetId="5" r:id="rId2"/>
    <sheet name="Sayfa3" sheetId="6" r:id="rId3"/>
    <sheet name="Sayfa4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6" l="1"/>
  <c r="G24" i="6" s="1"/>
  <c r="E17" i="6"/>
  <c r="G17" i="6" s="1"/>
  <c r="G21" i="6" s="1"/>
  <c r="E8" i="6"/>
  <c r="G8" i="6" s="1"/>
  <c r="E1" i="6"/>
  <c r="G1" i="6" s="1"/>
  <c r="G6" i="6" s="1"/>
  <c r="E15" i="5"/>
  <c r="E8" i="5"/>
  <c r="E1" i="5"/>
  <c r="H26" i="6"/>
  <c r="G26" i="6"/>
  <c r="L24" i="6"/>
  <c r="K24" i="6"/>
  <c r="H19" i="6"/>
  <c r="G19" i="6"/>
  <c r="H3" i="6"/>
  <c r="G3" i="6"/>
  <c r="H10" i="6"/>
  <c r="G10" i="6"/>
  <c r="L17" i="6"/>
  <c r="K17" i="6"/>
  <c r="L8" i="6"/>
  <c r="K8" i="6"/>
  <c r="L1" i="6"/>
  <c r="K1" i="6"/>
  <c r="R27" i="5"/>
  <c r="R38" i="5"/>
  <c r="R49" i="5"/>
  <c r="T50" i="5"/>
  <c r="T51" i="5"/>
  <c r="T49" i="5"/>
  <c r="V48" i="5"/>
  <c r="V51" i="5" s="1"/>
  <c r="U48" i="5"/>
  <c r="U51" i="5" s="1"/>
  <c r="V26" i="5"/>
  <c r="U26" i="5"/>
  <c r="V37" i="5"/>
  <c r="V39" i="5" s="1"/>
  <c r="U37" i="5"/>
  <c r="U39" i="5" s="1"/>
  <c r="X51" i="5"/>
  <c r="X50" i="5"/>
  <c r="X49" i="5"/>
  <c r="T39" i="5"/>
  <c r="T38" i="5"/>
  <c r="X39" i="5"/>
  <c r="X38" i="5"/>
  <c r="R56" i="5" l="1"/>
  <c r="G28" i="6"/>
  <c r="G29" i="6"/>
  <c r="R43" i="5"/>
  <c r="K29" i="6"/>
  <c r="I26" i="6"/>
  <c r="K26" i="6" s="1"/>
  <c r="K6" i="6"/>
  <c r="K13" i="6"/>
  <c r="G22" i="6"/>
  <c r="K22" i="6"/>
  <c r="I19" i="6"/>
  <c r="L18" i="6" s="1"/>
  <c r="G13" i="6"/>
  <c r="G12" i="6"/>
  <c r="I10" i="6"/>
  <c r="K9" i="6" s="1"/>
  <c r="I3" i="6"/>
  <c r="L2" i="6" s="1"/>
  <c r="G5" i="6"/>
  <c r="V50" i="5"/>
  <c r="U50" i="5"/>
  <c r="U49" i="5"/>
  <c r="V49" i="5"/>
  <c r="V38" i="5"/>
  <c r="U38" i="5"/>
  <c r="T52" i="5"/>
  <c r="S43" i="5"/>
  <c r="X43" i="5"/>
  <c r="T40" i="5"/>
  <c r="M50" i="5"/>
  <c r="M51" i="5"/>
  <c r="I50" i="5"/>
  <c r="I51" i="5"/>
  <c r="I49" i="5"/>
  <c r="G49" i="5"/>
  <c r="M49" i="5"/>
  <c r="K48" i="5"/>
  <c r="J48" i="5"/>
  <c r="I39" i="5"/>
  <c r="I38" i="5"/>
  <c r="G38" i="5"/>
  <c r="M39" i="5"/>
  <c r="M38" i="5"/>
  <c r="K37" i="5"/>
  <c r="J37" i="5"/>
  <c r="U28" i="5"/>
  <c r="V28" i="5"/>
  <c r="V27" i="5"/>
  <c r="U27" i="5"/>
  <c r="T28" i="5"/>
  <c r="T27" i="5"/>
  <c r="X28" i="5"/>
  <c r="X27" i="5"/>
  <c r="I28" i="5"/>
  <c r="I27" i="5"/>
  <c r="G27" i="5"/>
  <c r="G8" i="5"/>
  <c r="G12" i="5" s="1"/>
  <c r="M28" i="5"/>
  <c r="M27" i="5"/>
  <c r="K26" i="5"/>
  <c r="K38" i="5" s="1"/>
  <c r="J26" i="5"/>
  <c r="J39" i="5" s="1"/>
  <c r="H17" i="5"/>
  <c r="G17" i="5"/>
  <c r="L15" i="5"/>
  <c r="K15" i="5"/>
  <c r="H10" i="5"/>
  <c r="G10" i="5"/>
  <c r="L8" i="5"/>
  <c r="K8" i="5"/>
  <c r="H3" i="5"/>
  <c r="G3" i="5"/>
  <c r="L1" i="5"/>
  <c r="K1" i="5"/>
  <c r="M62" i="3"/>
  <c r="M61" i="3"/>
  <c r="M60" i="3"/>
  <c r="M59" i="3"/>
  <c r="J46" i="3"/>
  <c r="K46" i="3"/>
  <c r="J47" i="3"/>
  <c r="K47" i="3"/>
  <c r="K45" i="3"/>
  <c r="J45" i="3"/>
  <c r="I46" i="3"/>
  <c r="I47" i="3"/>
  <c r="I45" i="3"/>
  <c r="G45" i="3"/>
  <c r="M47" i="3"/>
  <c r="M46" i="3"/>
  <c r="M45" i="3"/>
  <c r="K44" i="3"/>
  <c r="J44" i="3"/>
  <c r="J43" i="3"/>
  <c r="M33" i="3"/>
  <c r="M34" i="3"/>
  <c r="K33" i="3"/>
  <c r="K34" i="3"/>
  <c r="K32" i="3"/>
  <c r="J33" i="3"/>
  <c r="J34" i="3"/>
  <c r="J32" i="3"/>
  <c r="I33" i="3"/>
  <c r="I34" i="3"/>
  <c r="I32" i="3"/>
  <c r="G32" i="3"/>
  <c r="G21" i="3"/>
  <c r="G10" i="3"/>
  <c r="M32" i="3"/>
  <c r="K31" i="3"/>
  <c r="J31" i="3"/>
  <c r="J30" i="3"/>
  <c r="M22" i="3"/>
  <c r="M21" i="3"/>
  <c r="M11" i="3"/>
  <c r="M10" i="3"/>
  <c r="J22" i="3"/>
  <c r="K22" i="3"/>
  <c r="K21" i="3"/>
  <c r="J21" i="3"/>
  <c r="K20" i="3"/>
  <c r="J20" i="3"/>
  <c r="K9" i="3"/>
  <c r="J9" i="3"/>
  <c r="J19" i="3"/>
  <c r="J8" i="3"/>
  <c r="G17" i="3" s="1"/>
  <c r="G59" i="3" s="1"/>
  <c r="I22" i="3"/>
  <c r="I21" i="3"/>
  <c r="G1" i="3"/>
  <c r="G6" i="3" s="1"/>
  <c r="G58" i="3" s="1"/>
  <c r="J11" i="3"/>
  <c r="K11" i="3"/>
  <c r="K10" i="3"/>
  <c r="J10" i="3"/>
  <c r="M14" i="3" s="1"/>
  <c r="L1" i="3"/>
  <c r="K1" i="3"/>
  <c r="H3" i="3"/>
  <c r="G3" i="3"/>
  <c r="I11" i="3"/>
  <c r="I10" i="3"/>
  <c r="M15" i="3" l="1"/>
  <c r="G51" i="3"/>
  <c r="G38" i="3"/>
  <c r="M25" i="3"/>
  <c r="M52" i="3"/>
  <c r="M37" i="3"/>
  <c r="G40" i="3"/>
  <c r="M26" i="3"/>
  <c r="G27" i="3"/>
  <c r="G28" i="3"/>
  <c r="G60" i="3" s="1"/>
  <c r="G5" i="3"/>
  <c r="M39" i="3"/>
  <c r="M38" i="3"/>
  <c r="M50" i="3"/>
  <c r="K13" i="5"/>
  <c r="S55" i="5"/>
  <c r="H39" i="3"/>
  <c r="G16" i="3"/>
  <c r="M51" i="3"/>
  <c r="G1" i="5"/>
  <c r="M61" i="5"/>
  <c r="G39" i="3"/>
  <c r="W61" i="5"/>
  <c r="W62" i="5"/>
  <c r="W63" i="5"/>
  <c r="R31" i="5"/>
  <c r="H38" i="3"/>
  <c r="L26" i="6"/>
  <c r="K25" i="6"/>
  <c r="L25" i="6"/>
  <c r="K18" i="6"/>
  <c r="K19" i="6"/>
  <c r="K3" i="6"/>
  <c r="L19" i="6"/>
  <c r="L10" i="6"/>
  <c r="K10" i="6"/>
  <c r="L9" i="6"/>
  <c r="K2" i="6"/>
  <c r="L3" i="6"/>
  <c r="J28" i="5"/>
  <c r="R32" i="5"/>
  <c r="J38" i="5"/>
  <c r="K51" i="5"/>
  <c r="J27" i="5"/>
  <c r="J51" i="5"/>
  <c r="R42" i="5"/>
  <c r="R54" i="5"/>
  <c r="X55" i="5"/>
  <c r="R55" i="5"/>
  <c r="J47" i="5"/>
  <c r="G58" i="5" s="1"/>
  <c r="G63" i="5" s="1"/>
  <c r="J49" i="5"/>
  <c r="K39" i="5"/>
  <c r="G43" i="5" s="1"/>
  <c r="J25" i="5"/>
  <c r="K49" i="5"/>
  <c r="U47" i="5"/>
  <c r="U36" i="5"/>
  <c r="K27" i="5"/>
  <c r="J36" i="5"/>
  <c r="G45" i="5" s="1"/>
  <c r="G62" i="5" s="1"/>
  <c r="K50" i="5"/>
  <c r="K28" i="5"/>
  <c r="M32" i="5" s="1"/>
  <c r="U25" i="5"/>
  <c r="J50" i="5"/>
  <c r="M63" i="5"/>
  <c r="M62" i="5"/>
  <c r="G15" i="5"/>
  <c r="G19" i="5" s="1"/>
  <c r="X54" i="5"/>
  <c r="S54" i="5"/>
  <c r="S56" i="5"/>
  <c r="X56" i="5"/>
  <c r="X42" i="5"/>
  <c r="S42" i="5"/>
  <c r="I52" i="5"/>
  <c r="G42" i="5"/>
  <c r="M42" i="5"/>
  <c r="I40" i="5"/>
  <c r="H42" i="5"/>
  <c r="X31" i="5"/>
  <c r="S31" i="5"/>
  <c r="T29" i="5"/>
  <c r="G34" i="5"/>
  <c r="G61" i="5" s="1"/>
  <c r="G6" i="5"/>
  <c r="G60" i="5" s="1"/>
  <c r="I29" i="5"/>
  <c r="N27" i="5" s="1"/>
  <c r="I17" i="5"/>
  <c r="L17" i="5" s="1"/>
  <c r="G13" i="5"/>
  <c r="I10" i="5"/>
  <c r="L10" i="5" s="1"/>
  <c r="I3" i="5"/>
  <c r="L2" i="5" s="1"/>
  <c r="I48" i="3"/>
  <c r="G54" i="3"/>
  <c r="G62" i="3" s="1"/>
  <c r="H51" i="3"/>
  <c r="N45" i="3"/>
  <c r="G52" i="3"/>
  <c r="H52" i="3"/>
  <c r="G50" i="3"/>
  <c r="H50" i="3"/>
  <c r="G53" i="3"/>
  <c r="G37" i="3"/>
  <c r="G41" i="3"/>
  <c r="G61" i="3" s="1"/>
  <c r="I35" i="3"/>
  <c r="H37" i="3"/>
  <c r="G14" i="3"/>
  <c r="G15" i="3"/>
  <c r="H14" i="3"/>
  <c r="H15" i="3"/>
  <c r="I3" i="3"/>
  <c r="N22" i="3" s="1"/>
  <c r="I23" i="3"/>
  <c r="G25" i="3"/>
  <c r="H25" i="3"/>
  <c r="G26" i="3"/>
  <c r="H26" i="3"/>
  <c r="I12" i="3"/>
  <c r="G54" i="5" l="1"/>
  <c r="O34" i="3"/>
  <c r="G33" i="5"/>
  <c r="N39" i="5"/>
  <c r="N47" i="3"/>
  <c r="M43" i="5"/>
  <c r="H43" i="5"/>
  <c r="M56" i="5"/>
  <c r="O32" i="3"/>
  <c r="O22" i="3"/>
  <c r="O47" i="3"/>
  <c r="N10" i="3"/>
  <c r="K17" i="3" s="1"/>
  <c r="K59" i="3" s="1"/>
  <c r="N46" i="3"/>
  <c r="K54" i="3" s="1"/>
  <c r="K62" i="3" s="1"/>
  <c r="N32" i="3"/>
  <c r="H54" i="5"/>
  <c r="K3" i="3"/>
  <c r="N33" i="3"/>
  <c r="O21" i="3"/>
  <c r="N21" i="3"/>
  <c r="O11" i="3"/>
  <c r="O10" i="3"/>
  <c r="O33" i="3"/>
  <c r="N11" i="3"/>
  <c r="O45" i="3"/>
  <c r="G44" i="5"/>
  <c r="O46" i="3"/>
  <c r="N34" i="3"/>
  <c r="G56" i="5"/>
  <c r="R58" i="5"/>
  <c r="R63" i="5" s="1"/>
  <c r="R57" i="5"/>
  <c r="H32" i="5"/>
  <c r="R45" i="5"/>
  <c r="R62" i="5" s="1"/>
  <c r="R44" i="5"/>
  <c r="R33" i="5"/>
  <c r="R34" i="5"/>
  <c r="R61" i="5" s="1"/>
  <c r="H56" i="5"/>
  <c r="G20" i="5"/>
  <c r="R60" i="5" s="1"/>
  <c r="G31" i="5"/>
  <c r="H55" i="5"/>
  <c r="G55" i="5"/>
  <c r="M55" i="5"/>
  <c r="H31" i="5"/>
  <c r="G32" i="5"/>
  <c r="M54" i="5"/>
  <c r="N28" i="5"/>
  <c r="O38" i="5"/>
  <c r="O39" i="5"/>
  <c r="O27" i="5"/>
  <c r="N51" i="5"/>
  <c r="M31" i="5"/>
  <c r="O28" i="5"/>
  <c r="Y27" i="5"/>
  <c r="Z51" i="5"/>
  <c r="Z39" i="5"/>
  <c r="Y51" i="5"/>
  <c r="Y49" i="5"/>
  <c r="Z49" i="5"/>
  <c r="Y39" i="5"/>
  <c r="Z50" i="5"/>
  <c r="Y38" i="5"/>
  <c r="V45" i="5" s="1"/>
  <c r="U62" i="5" s="1"/>
  <c r="Z38" i="5"/>
  <c r="Y50" i="5"/>
  <c r="O50" i="5"/>
  <c r="O51" i="5"/>
  <c r="N38" i="5"/>
  <c r="K45" i="5" s="1"/>
  <c r="K62" i="5" s="1"/>
  <c r="N49" i="5"/>
  <c r="O49" i="5"/>
  <c r="G57" i="5"/>
  <c r="N50" i="5"/>
  <c r="X32" i="5"/>
  <c r="S32" i="5"/>
  <c r="Z27" i="5"/>
  <c r="Y28" i="5"/>
  <c r="Z28" i="5"/>
  <c r="G5" i="5"/>
  <c r="K16" i="5"/>
  <c r="L16" i="5"/>
  <c r="K17" i="5"/>
  <c r="L9" i="5"/>
  <c r="K9" i="5"/>
  <c r="K10" i="5"/>
  <c r="L3" i="5"/>
  <c r="K3" i="5"/>
  <c r="K2" i="5"/>
  <c r="K6" i="5" s="1"/>
  <c r="K60" i="5" s="1"/>
  <c r="K2" i="3"/>
  <c r="K6" i="3" s="1"/>
  <c r="K58" i="3" s="1"/>
  <c r="L2" i="3"/>
  <c r="L3" i="3"/>
  <c r="K28" i="3"/>
  <c r="K60" i="3" s="1"/>
  <c r="K34" i="5" l="1"/>
  <c r="K61" i="5" s="1"/>
  <c r="U60" i="3"/>
  <c r="U62" i="3"/>
  <c r="U59" i="3"/>
  <c r="V58" i="5"/>
  <c r="U63" i="5" s="1"/>
  <c r="K41" i="3"/>
  <c r="K61" i="3" s="1"/>
  <c r="U61" i="3" s="1"/>
  <c r="K58" i="5"/>
  <c r="K63" i="5" s="1"/>
  <c r="P63" i="5" s="1"/>
  <c r="V34" i="5"/>
  <c r="U61" i="5" s="1"/>
  <c r="P62" i="5"/>
  <c r="P61" i="5"/>
  <c r="K20" i="5"/>
  <c r="U60" i="5" s="1"/>
  <c r="Z62" i="5" l="1"/>
  <c r="Z61" i="5"/>
  <c r="Z63" i="5"/>
</calcChain>
</file>

<file path=xl/sharedStrings.xml><?xml version="1.0" encoding="utf-8"?>
<sst xmlns="http://schemas.openxmlformats.org/spreadsheetml/2006/main" count="365" uniqueCount="25">
  <si>
    <t>hayır</t>
  </si>
  <si>
    <t>evet</t>
  </si>
  <si>
    <t>yağm</t>
  </si>
  <si>
    <t>bulutlu</t>
  </si>
  <si>
    <t>gün</t>
  </si>
  <si>
    <t>sıcak</t>
  </si>
  <si>
    <t>soğuk</t>
  </si>
  <si>
    <t>yüks</t>
  </si>
  <si>
    <t>norm</t>
  </si>
  <si>
    <t>yok</t>
  </si>
  <si>
    <t>var</t>
  </si>
  <si>
    <t>toplam</t>
  </si>
  <si>
    <t>Sıcaklık</t>
  </si>
  <si>
    <t>Nem</t>
  </si>
  <si>
    <t>Rüzg</t>
  </si>
  <si>
    <t>Kazanç(T,X) = Entropy(T) - Entropy(T,X)</t>
  </si>
  <si>
    <t>En yüksek kazanca bakıyoruz</t>
  </si>
  <si>
    <t>Sayfa2</t>
  </si>
  <si>
    <t>Entropy'nin 0 olduğu yerlerde alt dallara ihtiyaç yok.</t>
  </si>
  <si>
    <t xml:space="preserve"> 0'dan büyükse büyük olan herhangi bir alt dal seçip devam etmeli</t>
  </si>
  <si>
    <t>Sayfa3</t>
  </si>
  <si>
    <t>Sayfa4</t>
  </si>
  <si>
    <t>Hava</t>
  </si>
  <si>
    <t>Futbol</t>
  </si>
  <si>
    <t>ılık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</si>
</sst>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sz val="11"/>
      <color rgb="FFC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0" fillId="5" borderId="0" xfId="0" applyFill="1"/>
    <xf numFmtId="0" fontId="0" fillId="0" borderId="0" xfId="0" applyFill="1"/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AD65AD6D-AA12-4E1D-B39E-F0C307E9A4D3}" type="doc">
      <dgm:prSet loTypeId="urn:microsoft.com/office/officeart/2005/8/layout/hierarchy1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tr-TR"/>
        </a:p>
      </dgm:t>
    </dgm:pt>
    <dgm:pt modelId="{2136E193-20DF-41A9-BF04-C95B470B29A3}">
      <dgm:prSet phldrT="[Metin]"/>
      <dgm:spPr/>
      <dgm:t>
        <a:bodyPr/>
        <a:lstStyle/>
        <a:p>
          <a:r>
            <a:rPr lang="tr-TR"/>
            <a:t>Hava Durumu</a:t>
          </a:r>
        </a:p>
      </dgm:t>
    </dgm:pt>
    <dgm:pt modelId="{7FF86E3E-0273-4E95-86C3-CC46D3F505E6}" type="parTrans" cxnId="{C7028DF1-4600-4BD5-BB93-218348DEFE3E}">
      <dgm:prSet/>
      <dgm:spPr/>
      <dgm:t>
        <a:bodyPr/>
        <a:lstStyle/>
        <a:p>
          <a:endParaRPr lang="tr-TR"/>
        </a:p>
      </dgm:t>
    </dgm:pt>
    <dgm:pt modelId="{495AD068-DE52-497E-B63D-A823E0D90BA6}" type="sibTrans" cxnId="{C7028DF1-4600-4BD5-BB93-218348DEFE3E}">
      <dgm:prSet/>
      <dgm:spPr/>
      <dgm:t>
        <a:bodyPr/>
        <a:lstStyle/>
        <a:p>
          <a:endParaRPr lang="tr-TR"/>
        </a:p>
      </dgm:t>
    </dgm:pt>
    <dgm:pt modelId="{87D7B139-ADEA-4EB1-A76B-4E48E5F96C6F}">
      <dgm:prSet phldrT="[Metin]"/>
      <dgm:spPr/>
      <dgm:t>
        <a:bodyPr/>
        <a:lstStyle/>
        <a:p>
          <a:r>
            <a:rPr lang="tr-TR"/>
            <a:t>Güneşli</a:t>
          </a:r>
        </a:p>
      </dgm:t>
    </dgm:pt>
    <dgm:pt modelId="{3AEAD80C-EF0E-4981-8B84-68A58B001DB7}" type="parTrans" cxnId="{9E7111CB-6C2C-472E-B25E-F36AB41593B0}">
      <dgm:prSet/>
      <dgm:spPr/>
      <dgm:t>
        <a:bodyPr/>
        <a:lstStyle/>
        <a:p>
          <a:endParaRPr lang="tr-TR"/>
        </a:p>
      </dgm:t>
    </dgm:pt>
    <dgm:pt modelId="{00652215-F939-4125-BFAD-98B6597ABCD0}" type="sibTrans" cxnId="{9E7111CB-6C2C-472E-B25E-F36AB41593B0}">
      <dgm:prSet/>
      <dgm:spPr/>
      <dgm:t>
        <a:bodyPr/>
        <a:lstStyle/>
        <a:p>
          <a:endParaRPr lang="tr-TR"/>
        </a:p>
      </dgm:t>
    </dgm:pt>
    <dgm:pt modelId="{D564C836-1960-4DB8-9672-7042BBD888D1}">
      <dgm:prSet phldrT="[Metin]"/>
      <dgm:spPr/>
      <dgm:t>
        <a:bodyPr/>
        <a:lstStyle/>
        <a:p>
          <a:r>
            <a:rPr lang="tr-TR"/>
            <a:t>Var</a:t>
          </a:r>
        </a:p>
      </dgm:t>
    </dgm:pt>
    <dgm:pt modelId="{E254314E-2DFE-4041-B00D-B60ADC29BA91}" type="parTrans" cxnId="{0906D4B8-9DA9-4F46-8DB1-1DCAD9F8ED8F}">
      <dgm:prSet/>
      <dgm:spPr/>
      <dgm:t>
        <a:bodyPr/>
        <a:lstStyle/>
        <a:p>
          <a:endParaRPr lang="tr-TR"/>
        </a:p>
      </dgm:t>
    </dgm:pt>
    <dgm:pt modelId="{6DB6A8BF-97BA-4C0F-9920-54F3FCB18FDD}" type="sibTrans" cxnId="{0906D4B8-9DA9-4F46-8DB1-1DCAD9F8ED8F}">
      <dgm:prSet/>
      <dgm:spPr/>
      <dgm:t>
        <a:bodyPr/>
        <a:lstStyle/>
        <a:p>
          <a:endParaRPr lang="tr-TR"/>
        </a:p>
      </dgm:t>
    </dgm:pt>
    <dgm:pt modelId="{C1D4A288-AE88-4DD4-9D73-F4AAB653F7B8}">
      <dgm:prSet phldrT="[Metin]"/>
      <dgm:spPr/>
      <dgm:t>
        <a:bodyPr/>
        <a:lstStyle/>
        <a:p>
          <a:r>
            <a:rPr lang="tr-TR"/>
            <a:t>Yok</a:t>
          </a:r>
        </a:p>
      </dgm:t>
    </dgm:pt>
    <dgm:pt modelId="{FF76B7D0-C354-4999-AE6E-91F636B07D74}" type="parTrans" cxnId="{05B37137-3EFA-42BB-BD4E-EEF9907E4151}">
      <dgm:prSet/>
      <dgm:spPr/>
      <dgm:t>
        <a:bodyPr/>
        <a:lstStyle/>
        <a:p>
          <a:endParaRPr lang="tr-TR"/>
        </a:p>
      </dgm:t>
    </dgm:pt>
    <dgm:pt modelId="{0A5B0C96-31CF-4F0A-9C12-F357B0DDD86C}" type="sibTrans" cxnId="{05B37137-3EFA-42BB-BD4E-EEF9907E4151}">
      <dgm:prSet/>
      <dgm:spPr/>
      <dgm:t>
        <a:bodyPr/>
        <a:lstStyle/>
        <a:p>
          <a:endParaRPr lang="tr-TR"/>
        </a:p>
      </dgm:t>
    </dgm:pt>
    <dgm:pt modelId="{61276EE1-6FE2-4175-B0A6-ECC93D2120AB}">
      <dgm:prSet phldrT="[Metin]"/>
      <dgm:spPr/>
      <dgm:t>
        <a:bodyPr/>
        <a:lstStyle/>
        <a:p>
          <a:r>
            <a:rPr lang="tr-TR"/>
            <a:t>Bulutlu</a:t>
          </a:r>
        </a:p>
      </dgm:t>
    </dgm:pt>
    <dgm:pt modelId="{47DB0B1D-02ED-40C3-B64D-CF3F5CE5191D}" type="parTrans" cxnId="{D81BE744-6788-4199-B50B-DB7CFA072F06}">
      <dgm:prSet/>
      <dgm:spPr/>
      <dgm:t>
        <a:bodyPr/>
        <a:lstStyle/>
        <a:p>
          <a:endParaRPr lang="tr-TR"/>
        </a:p>
      </dgm:t>
    </dgm:pt>
    <dgm:pt modelId="{3673E7DF-F097-44E0-9D6C-4C231D45FAF1}" type="sibTrans" cxnId="{D81BE744-6788-4199-B50B-DB7CFA072F06}">
      <dgm:prSet/>
      <dgm:spPr/>
      <dgm:t>
        <a:bodyPr/>
        <a:lstStyle/>
        <a:p>
          <a:endParaRPr lang="tr-TR"/>
        </a:p>
      </dgm:t>
    </dgm:pt>
    <dgm:pt modelId="{21D4E503-D468-4C78-A69F-F03EC3CC49E1}">
      <dgm:prSet phldrT="[Metin]"/>
      <dgm:spPr/>
      <dgm:t>
        <a:bodyPr/>
        <a:lstStyle/>
        <a:p>
          <a:r>
            <a:rPr lang="tr-TR"/>
            <a:t>Yağmurlu</a:t>
          </a:r>
        </a:p>
      </dgm:t>
    </dgm:pt>
    <dgm:pt modelId="{FE14C4D5-EB16-4F40-AD69-FDED59E504BA}" type="parTrans" cxnId="{F2318291-D6BF-47C5-B5DB-C64A3B4E3827}">
      <dgm:prSet/>
      <dgm:spPr/>
      <dgm:t>
        <a:bodyPr/>
        <a:lstStyle/>
        <a:p>
          <a:endParaRPr lang="tr-TR"/>
        </a:p>
      </dgm:t>
    </dgm:pt>
    <dgm:pt modelId="{D4628F84-78BE-4482-8B5D-D3F1361062F3}" type="sibTrans" cxnId="{F2318291-D6BF-47C5-B5DB-C64A3B4E3827}">
      <dgm:prSet/>
      <dgm:spPr/>
      <dgm:t>
        <a:bodyPr/>
        <a:lstStyle/>
        <a:p>
          <a:endParaRPr lang="tr-TR"/>
        </a:p>
      </dgm:t>
    </dgm:pt>
    <dgm:pt modelId="{1B085E59-7426-498C-B34E-EB49D3DC52CF}">
      <dgm:prSet phldrT="[Metin]"/>
      <dgm:spPr/>
      <dgm:t>
        <a:bodyPr/>
        <a:lstStyle/>
        <a:p>
          <a:r>
            <a:rPr lang="tr-TR"/>
            <a:t>Yüksek</a:t>
          </a:r>
        </a:p>
      </dgm:t>
    </dgm:pt>
    <dgm:pt modelId="{4F023F00-4259-41B8-9521-41FA40969569}" type="parTrans" cxnId="{7F38D8D4-4C17-4EED-8EF7-3A554A71CEF5}">
      <dgm:prSet/>
      <dgm:spPr/>
      <dgm:t>
        <a:bodyPr/>
        <a:lstStyle/>
        <a:p>
          <a:endParaRPr lang="tr-TR"/>
        </a:p>
      </dgm:t>
    </dgm:pt>
    <dgm:pt modelId="{BD66B7E9-31AC-4C10-8656-FEDD3B29D656}" type="sibTrans" cxnId="{7F38D8D4-4C17-4EED-8EF7-3A554A71CEF5}">
      <dgm:prSet/>
      <dgm:spPr/>
      <dgm:t>
        <a:bodyPr/>
        <a:lstStyle/>
        <a:p>
          <a:endParaRPr lang="tr-TR"/>
        </a:p>
      </dgm:t>
    </dgm:pt>
    <dgm:pt modelId="{5B8162A6-5708-4FDC-A724-A5A0F064C0AC}">
      <dgm:prSet phldrT="[Metin]"/>
      <dgm:spPr/>
      <dgm:t>
        <a:bodyPr/>
        <a:lstStyle/>
        <a:p>
          <a:r>
            <a:rPr lang="tr-TR"/>
            <a:t>Hayır</a:t>
          </a:r>
        </a:p>
      </dgm:t>
    </dgm:pt>
    <dgm:pt modelId="{801C1092-EC45-4681-BC6A-7B9D7B094DF2}" type="parTrans" cxnId="{132951B8-73E0-46FA-BCBD-515C5E3474F3}">
      <dgm:prSet/>
      <dgm:spPr/>
      <dgm:t>
        <a:bodyPr/>
        <a:lstStyle/>
        <a:p>
          <a:endParaRPr lang="tr-TR"/>
        </a:p>
      </dgm:t>
    </dgm:pt>
    <dgm:pt modelId="{74A37F07-C53E-4E55-A870-3A667E44B230}" type="sibTrans" cxnId="{132951B8-73E0-46FA-BCBD-515C5E3474F3}">
      <dgm:prSet/>
      <dgm:spPr/>
      <dgm:t>
        <a:bodyPr/>
        <a:lstStyle/>
        <a:p>
          <a:endParaRPr lang="tr-TR"/>
        </a:p>
      </dgm:t>
    </dgm:pt>
    <dgm:pt modelId="{80A31BC0-BB22-4822-88D7-613FB3458B05}">
      <dgm:prSet phldrT="[Metin]"/>
      <dgm:spPr/>
      <dgm:t>
        <a:bodyPr/>
        <a:lstStyle/>
        <a:p>
          <a:r>
            <a:rPr lang="tr-TR"/>
            <a:t>Evet</a:t>
          </a:r>
        </a:p>
      </dgm:t>
    </dgm:pt>
    <dgm:pt modelId="{F43EBC7F-5B9B-452E-8148-8AA0DB24BE39}" type="parTrans" cxnId="{08E75A17-2E64-4BBE-8E69-371404DCA932}">
      <dgm:prSet/>
      <dgm:spPr/>
      <dgm:t>
        <a:bodyPr/>
        <a:lstStyle/>
        <a:p>
          <a:endParaRPr lang="tr-TR"/>
        </a:p>
      </dgm:t>
    </dgm:pt>
    <dgm:pt modelId="{2B006406-B47C-4FCF-9286-AE8A20F78BBD}" type="sibTrans" cxnId="{08E75A17-2E64-4BBE-8E69-371404DCA932}">
      <dgm:prSet/>
      <dgm:spPr/>
      <dgm:t>
        <a:bodyPr/>
        <a:lstStyle/>
        <a:p>
          <a:endParaRPr lang="tr-TR"/>
        </a:p>
      </dgm:t>
    </dgm:pt>
    <dgm:pt modelId="{6BAD5D9B-871C-4C46-B60F-C5539424461A}">
      <dgm:prSet phldrT="[Metin]"/>
      <dgm:spPr/>
      <dgm:t>
        <a:bodyPr/>
        <a:lstStyle/>
        <a:p>
          <a:r>
            <a:rPr lang="tr-TR"/>
            <a:t>Evet</a:t>
          </a:r>
        </a:p>
      </dgm:t>
    </dgm:pt>
    <dgm:pt modelId="{1E225146-A850-4B60-8C19-BB60A7294966}" type="parTrans" cxnId="{27A4CDAC-F7B2-429D-82CF-EF681EF60887}">
      <dgm:prSet/>
      <dgm:spPr/>
      <dgm:t>
        <a:bodyPr/>
        <a:lstStyle/>
        <a:p>
          <a:endParaRPr lang="tr-TR"/>
        </a:p>
      </dgm:t>
    </dgm:pt>
    <dgm:pt modelId="{09722E5B-D807-4256-82F5-D1A9C0146538}" type="sibTrans" cxnId="{27A4CDAC-F7B2-429D-82CF-EF681EF60887}">
      <dgm:prSet/>
      <dgm:spPr/>
      <dgm:t>
        <a:bodyPr/>
        <a:lstStyle/>
        <a:p>
          <a:endParaRPr lang="tr-TR"/>
        </a:p>
      </dgm:t>
    </dgm:pt>
    <dgm:pt modelId="{927EF0B2-BFAD-488B-B23F-D1C19972B7AF}">
      <dgm:prSet phldrT="[Metin]"/>
      <dgm:spPr/>
      <dgm:t>
        <a:bodyPr/>
        <a:lstStyle/>
        <a:p>
          <a:r>
            <a:rPr lang="tr-TR"/>
            <a:t>Evet</a:t>
          </a:r>
        </a:p>
      </dgm:t>
    </dgm:pt>
    <dgm:pt modelId="{9B8F557D-5253-4DF1-8184-E221ACCA4C51}" type="parTrans" cxnId="{31B8CD58-0745-4C44-A292-50482D484BCD}">
      <dgm:prSet/>
      <dgm:spPr/>
      <dgm:t>
        <a:bodyPr/>
        <a:lstStyle/>
        <a:p>
          <a:endParaRPr lang="tr-TR"/>
        </a:p>
      </dgm:t>
    </dgm:pt>
    <dgm:pt modelId="{44B3C142-3EFB-41A1-931D-AC749F5F5200}" type="sibTrans" cxnId="{31B8CD58-0745-4C44-A292-50482D484BCD}">
      <dgm:prSet/>
      <dgm:spPr/>
      <dgm:t>
        <a:bodyPr/>
        <a:lstStyle/>
        <a:p>
          <a:endParaRPr lang="tr-TR"/>
        </a:p>
      </dgm:t>
    </dgm:pt>
    <dgm:pt modelId="{A8EF5BED-AD28-4B75-98C0-95FB4BA3E629}">
      <dgm:prSet phldrT="[Metin]"/>
      <dgm:spPr/>
      <dgm:t>
        <a:bodyPr/>
        <a:lstStyle/>
        <a:p>
          <a:r>
            <a:rPr lang="tr-TR"/>
            <a:t>Normal</a:t>
          </a:r>
        </a:p>
      </dgm:t>
    </dgm:pt>
    <dgm:pt modelId="{1CA1DA18-F298-4B33-9AC5-8DAF5D939DAB}" type="parTrans" cxnId="{7473900D-F139-4527-BCBC-3C64AA7333AE}">
      <dgm:prSet/>
      <dgm:spPr/>
      <dgm:t>
        <a:bodyPr/>
        <a:lstStyle/>
        <a:p>
          <a:endParaRPr lang="tr-TR"/>
        </a:p>
      </dgm:t>
    </dgm:pt>
    <dgm:pt modelId="{FA58F413-72C4-4B19-8B98-E3E8CF420C15}" type="sibTrans" cxnId="{7473900D-F139-4527-BCBC-3C64AA7333AE}">
      <dgm:prSet/>
      <dgm:spPr/>
      <dgm:t>
        <a:bodyPr/>
        <a:lstStyle/>
        <a:p>
          <a:endParaRPr lang="tr-TR"/>
        </a:p>
      </dgm:t>
    </dgm:pt>
    <dgm:pt modelId="{A024C6BE-9741-48CB-B6BF-4DC34D86B385}">
      <dgm:prSet phldrT="[Metin]"/>
      <dgm:spPr/>
      <dgm:t>
        <a:bodyPr/>
        <a:lstStyle/>
        <a:p>
          <a:r>
            <a:rPr lang="tr-TR"/>
            <a:t>Rüzgar</a:t>
          </a:r>
        </a:p>
      </dgm:t>
    </dgm:pt>
    <dgm:pt modelId="{A386B508-2BDB-410D-A2DC-FE2494A28999}" type="parTrans" cxnId="{5DD850B7-A3DE-4EA2-A398-146601A1AE2B}">
      <dgm:prSet/>
      <dgm:spPr/>
      <dgm:t>
        <a:bodyPr/>
        <a:lstStyle/>
        <a:p>
          <a:endParaRPr lang="tr-TR"/>
        </a:p>
      </dgm:t>
    </dgm:pt>
    <dgm:pt modelId="{88A9319E-449C-4A9F-B1A7-C0A325EE40D2}" type="sibTrans" cxnId="{5DD850B7-A3DE-4EA2-A398-146601A1AE2B}">
      <dgm:prSet/>
      <dgm:spPr/>
      <dgm:t>
        <a:bodyPr/>
        <a:lstStyle/>
        <a:p>
          <a:endParaRPr lang="tr-TR"/>
        </a:p>
      </dgm:t>
    </dgm:pt>
    <dgm:pt modelId="{9442CFB5-B15A-488E-81DC-7D0A91822103}">
      <dgm:prSet phldrT="[Metin]"/>
      <dgm:spPr/>
      <dgm:t>
        <a:bodyPr/>
        <a:lstStyle/>
        <a:p>
          <a:r>
            <a:rPr lang="tr-TR"/>
            <a:t>Nem</a:t>
          </a:r>
        </a:p>
      </dgm:t>
    </dgm:pt>
    <dgm:pt modelId="{A53A50F2-B2B4-4EA7-9643-D85F8EF4DF64}" type="parTrans" cxnId="{ABC4A660-6A37-49D7-85B9-24FC6097F82F}">
      <dgm:prSet/>
      <dgm:spPr/>
      <dgm:t>
        <a:bodyPr/>
        <a:lstStyle/>
        <a:p>
          <a:endParaRPr lang="tr-TR"/>
        </a:p>
      </dgm:t>
    </dgm:pt>
    <dgm:pt modelId="{636D0E9D-40FF-407E-AF77-697ED8A9151A}" type="sibTrans" cxnId="{ABC4A660-6A37-49D7-85B9-24FC6097F82F}">
      <dgm:prSet/>
      <dgm:spPr/>
      <dgm:t>
        <a:bodyPr/>
        <a:lstStyle/>
        <a:p>
          <a:endParaRPr lang="tr-TR"/>
        </a:p>
      </dgm:t>
    </dgm:pt>
    <dgm:pt modelId="{323C1287-53CB-4246-AFB6-692FE8904D19}">
      <dgm:prSet phldrT="[Metin]"/>
      <dgm:spPr/>
      <dgm:t>
        <a:bodyPr/>
        <a:lstStyle/>
        <a:p>
          <a:r>
            <a:rPr lang="tr-TR"/>
            <a:t>Hayır</a:t>
          </a:r>
        </a:p>
      </dgm:t>
    </dgm:pt>
    <dgm:pt modelId="{F00D9E7F-9A52-4F2E-B298-33C81DA1118C}" type="parTrans" cxnId="{345E759C-F9E9-48A1-AC03-2E8C4432D3C1}">
      <dgm:prSet/>
      <dgm:spPr/>
      <dgm:t>
        <a:bodyPr/>
        <a:lstStyle/>
        <a:p>
          <a:endParaRPr lang="tr-TR"/>
        </a:p>
      </dgm:t>
    </dgm:pt>
    <dgm:pt modelId="{9DFB34F7-BC72-4D2F-AADA-DB880246CB09}" type="sibTrans" cxnId="{345E759C-F9E9-48A1-AC03-2E8C4432D3C1}">
      <dgm:prSet/>
      <dgm:spPr/>
      <dgm:t>
        <a:bodyPr/>
        <a:lstStyle/>
        <a:p>
          <a:endParaRPr lang="tr-TR"/>
        </a:p>
      </dgm:t>
    </dgm:pt>
    <dgm:pt modelId="{5074BCC0-1470-4072-A8CA-FC0102B2A7F7}" type="pres">
      <dgm:prSet presAssocID="{AD65AD6D-AA12-4E1D-B39E-F0C307E9A4D3}" presName="hierChild1" presStyleCnt="0">
        <dgm:presLayoutVars>
          <dgm:chPref val="1"/>
          <dgm:dir/>
          <dgm:animOne val="branch"/>
          <dgm:animLvl val="lvl"/>
          <dgm:resizeHandles/>
        </dgm:presLayoutVars>
      </dgm:prSet>
      <dgm:spPr/>
    </dgm:pt>
    <dgm:pt modelId="{072ED2FB-F1A7-44D2-907A-6E35D34F89DF}" type="pres">
      <dgm:prSet presAssocID="{2136E193-20DF-41A9-BF04-C95B470B29A3}" presName="hierRoot1" presStyleCnt="0"/>
      <dgm:spPr/>
    </dgm:pt>
    <dgm:pt modelId="{F4A49F7D-470B-45B7-AD0F-572F5CB9F07C}" type="pres">
      <dgm:prSet presAssocID="{2136E193-20DF-41A9-BF04-C95B470B29A3}" presName="composite" presStyleCnt="0"/>
      <dgm:spPr/>
    </dgm:pt>
    <dgm:pt modelId="{CC0CBA3C-3385-4AD0-AED5-6DFF962281A0}" type="pres">
      <dgm:prSet presAssocID="{2136E193-20DF-41A9-BF04-C95B470B29A3}" presName="background" presStyleLbl="node0" presStyleIdx="0" presStyleCnt="1"/>
      <dgm:spPr/>
    </dgm:pt>
    <dgm:pt modelId="{894CCA9F-C679-4E3B-89E0-FD77322C9A22}" type="pres">
      <dgm:prSet presAssocID="{2136E193-20DF-41A9-BF04-C95B470B29A3}" presName="text" presStyleLbl="fgAcc0" presStyleIdx="0" presStyleCnt="1">
        <dgm:presLayoutVars>
          <dgm:chPref val="3"/>
        </dgm:presLayoutVars>
      </dgm:prSet>
      <dgm:spPr/>
    </dgm:pt>
    <dgm:pt modelId="{583D68F4-BEE5-4DF6-BB61-9D9F35987B78}" type="pres">
      <dgm:prSet presAssocID="{2136E193-20DF-41A9-BF04-C95B470B29A3}" presName="hierChild2" presStyleCnt="0"/>
      <dgm:spPr/>
    </dgm:pt>
    <dgm:pt modelId="{4D39278C-7B0F-4AEB-B38C-B0D92167E39A}" type="pres">
      <dgm:prSet presAssocID="{3AEAD80C-EF0E-4981-8B84-68A58B001DB7}" presName="Name10" presStyleLbl="parChTrans1D2" presStyleIdx="0" presStyleCnt="3"/>
      <dgm:spPr/>
    </dgm:pt>
    <dgm:pt modelId="{84E6C5C1-9B33-44B2-8716-E4AE7D4CDBF3}" type="pres">
      <dgm:prSet presAssocID="{87D7B139-ADEA-4EB1-A76B-4E48E5F96C6F}" presName="hierRoot2" presStyleCnt="0"/>
      <dgm:spPr/>
    </dgm:pt>
    <dgm:pt modelId="{B65F42EF-1537-4312-BD87-9624AC520C06}" type="pres">
      <dgm:prSet presAssocID="{87D7B139-ADEA-4EB1-A76B-4E48E5F96C6F}" presName="composite2" presStyleCnt="0"/>
      <dgm:spPr/>
    </dgm:pt>
    <dgm:pt modelId="{36484F80-11E0-442D-84B8-0D1AFDAE9EF1}" type="pres">
      <dgm:prSet presAssocID="{87D7B139-ADEA-4EB1-A76B-4E48E5F96C6F}" presName="background2" presStyleLbl="node2" presStyleIdx="0" presStyleCnt="3"/>
      <dgm:spPr/>
    </dgm:pt>
    <dgm:pt modelId="{FFE8882F-827E-4AA2-80ED-45C20455BC54}" type="pres">
      <dgm:prSet presAssocID="{87D7B139-ADEA-4EB1-A76B-4E48E5F96C6F}" presName="text2" presStyleLbl="fgAcc2" presStyleIdx="0" presStyleCnt="3">
        <dgm:presLayoutVars>
          <dgm:chPref val="3"/>
        </dgm:presLayoutVars>
      </dgm:prSet>
      <dgm:spPr/>
    </dgm:pt>
    <dgm:pt modelId="{9C29BFE4-A192-4356-9D4C-4F799545CC4E}" type="pres">
      <dgm:prSet presAssocID="{87D7B139-ADEA-4EB1-A76B-4E48E5F96C6F}" presName="hierChild3" presStyleCnt="0"/>
      <dgm:spPr/>
    </dgm:pt>
    <dgm:pt modelId="{05362C13-6596-42C5-ABED-C3EDA04C889A}" type="pres">
      <dgm:prSet presAssocID="{A386B508-2BDB-410D-A2DC-FE2494A28999}" presName="Name17" presStyleLbl="parChTrans1D3" presStyleIdx="0" presStyleCnt="3"/>
      <dgm:spPr/>
    </dgm:pt>
    <dgm:pt modelId="{6268616B-1229-4012-BF50-7EAAB11F09E6}" type="pres">
      <dgm:prSet presAssocID="{A024C6BE-9741-48CB-B6BF-4DC34D86B385}" presName="hierRoot3" presStyleCnt="0"/>
      <dgm:spPr/>
    </dgm:pt>
    <dgm:pt modelId="{D6BC7E0A-B51E-452E-8724-BB5AB647F2D5}" type="pres">
      <dgm:prSet presAssocID="{A024C6BE-9741-48CB-B6BF-4DC34D86B385}" presName="composite3" presStyleCnt="0"/>
      <dgm:spPr/>
    </dgm:pt>
    <dgm:pt modelId="{C3024C12-A791-43F7-95DB-42007A388563}" type="pres">
      <dgm:prSet presAssocID="{A024C6BE-9741-48CB-B6BF-4DC34D86B385}" presName="background3" presStyleLbl="node3" presStyleIdx="0" presStyleCnt="3"/>
      <dgm:spPr/>
    </dgm:pt>
    <dgm:pt modelId="{DAE3AC24-E8C4-4DA0-8032-55691B4735BE}" type="pres">
      <dgm:prSet presAssocID="{A024C6BE-9741-48CB-B6BF-4DC34D86B385}" presName="text3" presStyleLbl="fgAcc3" presStyleIdx="0" presStyleCnt="3">
        <dgm:presLayoutVars>
          <dgm:chPref val="3"/>
        </dgm:presLayoutVars>
      </dgm:prSet>
      <dgm:spPr/>
    </dgm:pt>
    <dgm:pt modelId="{C3DD5004-ACDA-44E4-BF16-632A709093EB}" type="pres">
      <dgm:prSet presAssocID="{A024C6BE-9741-48CB-B6BF-4DC34D86B385}" presName="hierChild4" presStyleCnt="0"/>
      <dgm:spPr/>
    </dgm:pt>
    <dgm:pt modelId="{1D138B0C-6B8E-4053-97E4-3B17CFB9BDAB}" type="pres">
      <dgm:prSet presAssocID="{E254314E-2DFE-4041-B00D-B60ADC29BA91}" presName="Name23" presStyleLbl="parChTrans1D4" presStyleIdx="0" presStyleCnt="8"/>
      <dgm:spPr/>
    </dgm:pt>
    <dgm:pt modelId="{50BECF98-6A09-46D8-965F-21F5F8477ADE}" type="pres">
      <dgm:prSet presAssocID="{D564C836-1960-4DB8-9672-7042BBD888D1}" presName="hierRoot4" presStyleCnt="0"/>
      <dgm:spPr/>
    </dgm:pt>
    <dgm:pt modelId="{2B2A93C8-9EC0-4630-97D6-8B8BD0CE7048}" type="pres">
      <dgm:prSet presAssocID="{D564C836-1960-4DB8-9672-7042BBD888D1}" presName="composite4" presStyleCnt="0"/>
      <dgm:spPr/>
    </dgm:pt>
    <dgm:pt modelId="{8344DF42-854E-4CEB-A25B-9916306726FB}" type="pres">
      <dgm:prSet presAssocID="{D564C836-1960-4DB8-9672-7042BBD888D1}" presName="background4" presStyleLbl="node4" presStyleIdx="0" presStyleCnt="8"/>
      <dgm:spPr/>
    </dgm:pt>
    <dgm:pt modelId="{A0225BD7-D85E-4FA0-854B-7E92B3C4316E}" type="pres">
      <dgm:prSet presAssocID="{D564C836-1960-4DB8-9672-7042BBD888D1}" presName="text4" presStyleLbl="fgAcc4" presStyleIdx="0" presStyleCnt="8">
        <dgm:presLayoutVars>
          <dgm:chPref val="3"/>
        </dgm:presLayoutVars>
      </dgm:prSet>
      <dgm:spPr/>
    </dgm:pt>
    <dgm:pt modelId="{78DDA434-97D3-43AB-93F7-B763777DCA18}" type="pres">
      <dgm:prSet presAssocID="{D564C836-1960-4DB8-9672-7042BBD888D1}" presName="hierChild5" presStyleCnt="0"/>
      <dgm:spPr/>
    </dgm:pt>
    <dgm:pt modelId="{17640EEC-05D1-4D19-98D1-D0E625CD3159}" type="pres">
      <dgm:prSet presAssocID="{801C1092-EC45-4681-BC6A-7B9D7B094DF2}" presName="Name23" presStyleLbl="parChTrans1D4" presStyleIdx="1" presStyleCnt="8"/>
      <dgm:spPr/>
    </dgm:pt>
    <dgm:pt modelId="{69D957DE-252B-410E-AAAA-280D01B689AE}" type="pres">
      <dgm:prSet presAssocID="{5B8162A6-5708-4FDC-A724-A5A0F064C0AC}" presName="hierRoot4" presStyleCnt="0"/>
      <dgm:spPr/>
    </dgm:pt>
    <dgm:pt modelId="{957318F0-13E7-4CAC-A9FB-12022CE5377F}" type="pres">
      <dgm:prSet presAssocID="{5B8162A6-5708-4FDC-A724-A5A0F064C0AC}" presName="composite4" presStyleCnt="0"/>
      <dgm:spPr/>
    </dgm:pt>
    <dgm:pt modelId="{F0B3CC50-BDD7-4B1E-994D-ABAD22B9F83E}" type="pres">
      <dgm:prSet presAssocID="{5B8162A6-5708-4FDC-A724-A5A0F064C0AC}" presName="background4" presStyleLbl="node4" presStyleIdx="1" presStyleCnt="8"/>
      <dgm:spPr/>
    </dgm:pt>
    <dgm:pt modelId="{79D361C0-8E49-4366-9822-B78FA4BBF373}" type="pres">
      <dgm:prSet presAssocID="{5B8162A6-5708-4FDC-A724-A5A0F064C0AC}" presName="text4" presStyleLbl="fgAcc4" presStyleIdx="1" presStyleCnt="8">
        <dgm:presLayoutVars>
          <dgm:chPref val="3"/>
        </dgm:presLayoutVars>
      </dgm:prSet>
      <dgm:spPr/>
    </dgm:pt>
    <dgm:pt modelId="{2887C6F1-EB90-483A-BCB8-E6BF169AD1A1}" type="pres">
      <dgm:prSet presAssocID="{5B8162A6-5708-4FDC-A724-A5A0F064C0AC}" presName="hierChild5" presStyleCnt="0"/>
      <dgm:spPr/>
    </dgm:pt>
    <dgm:pt modelId="{9FDA5FE2-6B7E-4CB6-85AC-FB516A8B0722}" type="pres">
      <dgm:prSet presAssocID="{FF76B7D0-C354-4999-AE6E-91F636B07D74}" presName="Name23" presStyleLbl="parChTrans1D4" presStyleIdx="2" presStyleCnt="8"/>
      <dgm:spPr/>
    </dgm:pt>
    <dgm:pt modelId="{B1F84807-66AB-410B-958B-0E1EE4524F0A}" type="pres">
      <dgm:prSet presAssocID="{C1D4A288-AE88-4DD4-9D73-F4AAB653F7B8}" presName="hierRoot4" presStyleCnt="0"/>
      <dgm:spPr/>
    </dgm:pt>
    <dgm:pt modelId="{D1590F6C-FD5E-4EF6-A1E3-E26C60010857}" type="pres">
      <dgm:prSet presAssocID="{C1D4A288-AE88-4DD4-9D73-F4AAB653F7B8}" presName="composite4" presStyleCnt="0"/>
      <dgm:spPr/>
    </dgm:pt>
    <dgm:pt modelId="{2B697DAB-C439-4DEB-8063-221D899FACC7}" type="pres">
      <dgm:prSet presAssocID="{C1D4A288-AE88-4DD4-9D73-F4AAB653F7B8}" presName="background4" presStyleLbl="node4" presStyleIdx="2" presStyleCnt="8"/>
      <dgm:spPr/>
    </dgm:pt>
    <dgm:pt modelId="{F9F82D27-D2DF-46AB-BD69-27A7A6B453B4}" type="pres">
      <dgm:prSet presAssocID="{C1D4A288-AE88-4DD4-9D73-F4AAB653F7B8}" presName="text4" presStyleLbl="fgAcc4" presStyleIdx="2" presStyleCnt="8">
        <dgm:presLayoutVars>
          <dgm:chPref val="3"/>
        </dgm:presLayoutVars>
      </dgm:prSet>
      <dgm:spPr/>
    </dgm:pt>
    <dgm:pt modelId="{DE029A0B-9C03-4105-8C2F-967C12F756C5}" type="pres">
      <dgm:prSet presAssocID="{C1D4A288-AE88-4DD4-9D73-F4AAB653F7B8}" presName="hierChild5" presStyleCnt="0"/>
      <dgm:spPr/>
    </dgm:pt>
    <dgm:pt modelId="{BF6E1F03-3090-4241-8B63-F6D07B16DD58}" type="pres">
      <dgm:prSet presAssocID="{F43EBC7F-5B9B-452E-8148-8AA0DB24BE39}" presName="Name23" presStyleLbl="parChTrans1D4" presStyleIdx="3" presStyleCnt="8"/>
      <dgm:spPr/>
    </dgm:pt>
    <dgm:pt modelId="{F1D0C081-FAA1-482E-B605-AF5721D0A6E6}" type="pres">
      <dgm:prSet presAssocID="{80A31BC0-BB22-4822-88D7-613FB3458B05}" presName="hierRoot4" presStyleCnt="0"/>
      <dgm:spPr/>
    </dgm:pt>
    <dgm:pt modelId="{752EE37F-B07A-481D-B7DD-DE2ACADAAF3D}" type="pres">
      <dgm:prSet presAssocID="{80A31BC0-BB22-4822-88D7-613FB3458B05}" presName="composite4" presStyleCnt="0"/>
      <dgm:spPr/>
    </dgm:pt>
    <dgm:pt modelId="{9ACD7E10-C843-4B93-A2C9-C144704A05FA}" type="pres">
      <dgm:prSet presAssocID="{80A31BC0-BB22-4822-88D7-613FB3458B05}" presName="background4" presStyleLbl="node4" presStyleIdx="3" presStyleCnt="8"/>
      <dgm:spPr/>
    </dgm:pt>
    <dgm:pt modelId="{BD5761B0-EEC3-4DDD-8894-D6864D7946ED}" type="pres">
      <dgm:prSet presAssocID="{80A31BC0-BB22-4822-88D7-613FB3458B05}" presName="text4" presStyleLbl="fgAcc4" presStyleIdx="3" presStyleCnt="8">
        <dgm:presLayoutVars>
          <dgm:chPref val="3"/>
        </dgm:presLayoutVars>
      </dgm:prSet>
      <dgm:spPr/>
    </dgm:pt>
    <dgm:pt modelId="{0234F90F-CE31-4F37-9DCF-E909AE86037C}" type="pres">
      <dgm:prSet presAssocID="{80A31BC0-BB22-4822-88D7-613FB3458B05}" presName="hierChild5" presStyleCnt="0"/>
      <dgm:spPr/>
    </dgm:pt>
    <dgm:pt modelId="{3DFD6991-02E1-49CF-9601-C7C5BADCEC6F}" type="pres">
      <dgm:prSet presAssocID="{47DB0B1D-02ED-40C3-B64D-CF3F5CE5191D}" presName="Name10" presStyleLbl="parChTrans1D2" presStyleIdx="1" presStyleCnt="3"/>
      <dgm:spPr/>
    </dgm:pt>
    <dgm:pt modelId="{0F39E19E-C44D-4CBB-AB18-434E81CD01EC}" type="pres">
      <dgm:prSet presAssocID="{61276EE1-6FE2-4175-B0A6-ECC93D2120AB}" presName="hierRoot2" presStyleCnt="0"/>
      <dgm:spPr/>
    </dgm:pt>
    <dgm:pt modelId="{3EB5A4D0-DE65-42C1-9518-221D2C5B9913}" type="pres">
      <dgm:prSet presAssocID="{61276EE1-6FE2-4175-B0A6-ECC93D2120AB}" presName="composite2" presStyleCnt="0"/>
      <dgm:spPr/>
    </dgm:pt>
    <dgm:pt modelId="{6E80343E-5C7C-4959-A403-AD76E7E7F436}" type="pres">
      <dgm:prSet presAssocID="{61276EE1-6FE2-4175-B0A6-ECC93D2120AB}" presName="background2" presStyleLbl="node2" presStyleIdx="1" presStyleCnt="3"/>
      <dgm:spPr/>
    </dgm:pt>
    <dgm:pt modelId="{A6265EDA-67E9-4064-97B4-E8C5D4A9F856}" type="pres">
      <dgm:prSet presAssocID="{61276EE1-6FE2-4175-B0A6-ECC93D2120AB}" presName="text2" presStyleLbl="fgAcc2" presStyleIdx="1" presStyleCnt="3">
        <dgm:presLayoutVars>
          <dgm:chPref val="3"/>
        </dgm:presLayoutVars>
      </dgm:prSet>
      <dgm:spPr/>
    </dgm:pt>
    <dgm:pt modelId="{8B4462AE-4E6E-4A82-91FD-50370CDB9183}" type="pres">
      <dgm:prSet presAssocID="{61276EE1-6FE2-4175-B0A6-ECC93D2120AB}" presName="hierChild3" presStyleCnt="0"/>
      <dgm:spPr/>
    </dgm:pt>
    <dgm:pt modelId="{517F8A89-E1FB-42D5-ABEE-ECF1640AECF4}" type="pres">
      <dgm:prSet presAssocID="{1E225146-A850-4B60-8C19-BB60A7294966}" presName="Name17" presStyleLbl="parChTrans1D3" presStyleIdx="1" presStyleCnt="3"/>
      <dgm:spPr/>
    </dgm:pt>
    <dgm:pt modelId="{9AE769E9-D5F8-4873-855D-79012C08FD93}" type="pres">
      <dgm:prSet presAssocID="{6BAD5D9B-871C-4C46-B60F-C5539424461A}" presName="hierRoot3" presStyleCnt="0"/>
      <dgm:spPr/>
    </dgm:pt>
    <dgm:pt modelId="{2048DEF6-14EA-473A-8365-E3D6D19191B6}" type="pres">
      <dgm:prSet presAssocID="{6BAD5D9B-871C-4C46-B60F-C5539424461A}" presName="composite3" presStyleCnt="0"/>
      <dgm:spPr/>
    </dgm:pt>
    <dgm:pt modelId="{992DF7D0-FC4E-4AA1-BCF8-C7E4E7A6C723}" type="pres">
      <dgm:prSet presAssocID="{6BAD5D9B-871C-4C46-B60F-C5539424461A}" presName="background3" presStyleLbl="node3" presStyleIdx="1" presStyleCnt="3"/>
      <dgm:spPr/>
    </dgm:pt>
    <dgm:pt modelId="{15531DF7-BA6B-472A-8E5B-ADA0CFD7DB39}" type="pres">
      <dgm:prSet presAssocID="{6BAD5D9B-871C-4C46-B60F-C5539424461A}" presName="text3" presStyleLbl="fgAcc3" presStyleIdx="1" presStyleCnt="3">
        <dgm:presLayoutVars>
          <dgm:chPref val="3"/>
        </dgm:presLayoutVars>
      </dgm:prSet>
      <dgm:spPr/>
    </dgm:pt>
    <dgm:pt modelId="{E244FF40-E956-4583-9716-79BBA27ABD0B}" type="pres">
      <dgm:prSet presAssocID="{6BAD5D9B-871C-4C46-B60F-C5539424461A}" presName="hierChild4" presStyleCnt="0"/>
      <dgm:spPr/>
    </dgm:pt>
    <dgm:pt modelId="{25ADF174-B1B6-4B34-855F-186013F5161D}" type="pres">
      <dgm:prSet presAssocID="{FE14C4D5-EB16-4F40-AD69-FDED59E504BA}" presName="Name10" presStyleLbl="parChTrans1D2" presStyleIdx="2" presStyleCnt="3"/>
      <dgm:spPr/>
    </dgm:pt>
    <dgm:pt modelId="{6830DC61-C967-4402-A85F-9886AFFBABAD}" type="pres">
      <dgm:prSet presAssocID="{21D4E503-D468-4C78-A69F-F03EC3CC49E1}" presName="hierRoot2" presStyleCnt="0"/>
      <dgm:spPr/>
    </dgm:pt>
    <dgm:pt modelId="{CDA51262-93DB-405B-827E-EA2675C38E22}" type="pres">
      <dgm:prSet presAssocID="{21D4E503-D468-4C78-A69F-F03EC3CC49E1}" presName="composite2" presStyleCnt="0"/>
      <dgm:spPr/>
    </dgm:pt>
    <dgm:pt modelId="{61EA892A-86DB-4282-9629-06734F75C323}" type="pres">
      <dgm:prSet presAssocID="{21D4E503-D468-4C78-A69F-F03EC3CC49E1}" presName="background2" presStyleLbl="node2" presStyleIdx="2" presStyleCnt="3"/>
      <dgm:spPr/>
    </dgm:pt>
    <dgm:pt modelId="{630971D2-F90C-4C7A-B23A-11C4B205C490}" type="pres">
      <dgm:prSet presAssocID="{21D4E503-D468-4C78-A69F-F03EC3CC49E1}" presName="text2" presStyleLbl="fgAcc2" presStyleIdx="2" presStyleCnt="3">
        <dgm:presLayoutVars>
          <dgm:chPref val="3"/>
        </dgm:presLayoutVars>
      </dgm:prSet>
      <dgm:spPr/>
    </dgm:pt>
    <dgm:pt modelId="{CB9ED8EC-0FA0-4B61-911B-821CDC65F7DA}" type="pres">
      <dgm:prSet presAssocID="{21D4E503-D468-4C78-A69F-F03EC3CC49E1}" presName="hierChild3" presStyleCnt="0"/>
      <dgm:spPr/>
    </dgm:pt>
    <dgm:pt modelId="{13D216B9-CD57-488B-842F-41D76A45C7C4}" type="pres">
      <dgm:prSet presAssocID="{A53A50F2-B2B4-4EA7-9643-D85F8EF4DF64}" presName="Name17" presStyleLbl="parChTrans1D3" presStyleIdx="2" presStyleCnt="3"/>
      <dgm:spPr/>
    </dgm:pt>
    <dgm:pt modelId="{ED292751-7468-4C1E-BE58-62EE93B0488F}" type="pres">
      <dgm:prSet presAssocID="{9442CFB5-B15A-488E-81DC-7D0A91822103}" presName="hierRoot3" presStyleCnt="0"/>
      <dgm:spPr/>
    </dgm:pt>
    <dgm:pt modelId="{BE040952-7B31-4EB1-94C5-6A4BABB2941C}" type="pres">
      <dgm:prSet presAssocID="{9442CFB5-B15A-488E-81DC-7D0A91822103}" presName="composite3" presStyleCnt="0"/>
      <dgm:spPr/>
    </dgm:pt>
    <dgm:pt modelId="{BF78E6CE-2BBB-4DFB-818A-D3CCC051E3C1}" type="pres">
      <dgm:prSet presAssocID="{9442CFB5-B15A-488E-81DC-7D0A91822103}" presName="background3" presStyleLbl="node3" presStyleIdx="2" presStyleCnt="3"/>
      <dgm:spPr/>
    </dgm:pt>
    <dgm:pt modelId="{854A390A-E475-424F-9920-07D8A5845A95}" type="pres">
      <dgm:prSet presAssocID="{9442CFB5-B15A-488E-81DC-7D0A91822103}" presName="text3" presStyleLbl="fgAcc3" presStyleIdx="2" presStyleCnt="3">
        <dgm:presLayoutVars>
          <dgm:chPref val="3"/>
        </dgm:presLayoutVars>
      </dgm:prSet>
      <dgm:spPr/>
    </dgm:pt>
    <dgm:pt modelId="{AD8D9857-E713-432A-B0EE-D566D7FE7FF6}" type="pres">
      <dgm:prSet presAssocID="{9442CFB5-B15A-488E-81DC-7D0A91822103}" presName="hierChild4" presStyleCnt="0"/>
      <dgm:spPr/>
    </dgm:pt>
    <dgm:pt modelId="{E7791A2D-99EF-44F6-903A-F8E0E932CAF9}" type="pres">
      <dgm:prSet presAssocID="{4F023F00-4259-41B8-9521-41FA40969569}" presName="Name23" presStyleLbl="parChTrans1D4" presStyleIdx="4" presStyleCnt="8"/>
      <dgm:spPr/>
    </dgm:pt>
    <dgm:pt modelId="{E27E62F9-C524-4F44-8753-B4827BBA6807}" type="pres">
      <dgm:prSet presAssocID="{1B085E59-7426-498C-B34E-EB49D3DC52CF}" presName="hierRoot4" presStyleCnt="0"/>
      <dgm:spPr/>
    </dgm:pt>
    <dgm:pt modelId="{64BBAB39-E8A9-44B8-BB08-0B10A746F691}" type="pres">
      <dgm:prSet presAssocID="{1B085E59-7426-498C-B34E-EB49D3DC52CF}" presName="composite4" presStyleCnt="0"/>
      <dgm:spPr/>
    </dgm:pt>
    <dgm:pt modelId="{158B49C0-CDBA-4E10-BD9E-7B92A16BE84F}" type="pres">
      <dgm:prSet presAssocID="{1B085E59-7426-498C-B34E-EB49D3DC52CF}" presName="background4" presStyleLbl="node4" presStyleIdx="4" presStyleCnt="8"/>
      <dgm:spPr/>
    </dgm:pt>
    <dgm:pt modelId="{D20315E6-2FBE-48AF-9106-38FE8DE105E6}" type="pres">
      <dgm:prSet presAssocID="{1B085E59-7426-498C-B34E-EB49D3DC52CF}" presName="text4" presStyleLbl="fgAcc4" presStyleIdx="4" presStyleCnt="8">
        <dgm:presLayoutVars>
          <dgm:chPref val="3"/>
        </dgm:presLayoutVars>
      </dgm:prSet>
      <dgm:spPr/>
    </dgm:pt>
    <dgm:pt modelId="{D42D2AF5-A65C-4B7C-B23A-9736CFBFE3F5}" type="pres">
      <dgm:prSet presAssocID="{1B085E59-7426-498C-B34E-EB49D3DC52CF}" presName="hierChild5" presStyleCnt="0"/>
      <dgm:spPr/>
    </dgm:pt>
    <dgm:pt modelId="{E644450E-CE9D-4971-8B54-917536251AAC}" type="pres">
      <dgm:prSet presAssocID="{F00D9E7F-9A52-4F2E-B298-33C81DA1118C}" presName="Name23" presStyleLbl="parChTrans1D4" presStyleIdx="5" presStyleCnt="8"/>
      <dgm:spPr/>
    </dgm:pt>
    <dgm:pt modelId="{7A33732A-0B2A-4035-B587-6BFFC70CB6F4}" type="pres">
      <dgm:prSet presAssocID="{323C1287-53CB-4246-AFB6-692FE8904D19}" presName="hierRoot4" presStyleCnt="0"/>
      <dgm:spPr/>
    </dgm:pt>
    <dgm:pt modelId="{8B109EA0-5041-4389-AB13-C2FDE4D3943C}" type="pres">
      <dgm:prSet presAssocID="{323C1287-53CB-4246-AFB6-692FE8904D19}" presName="composite4" presStyleCnt="0"/>
      <dgm:spPr/>
    </dgm:pt>
    <dgm:pt modelId="{7FB91FE2-1681-416D-8D4B-76DF20956CAD}" type="pres">
      <dgm:prSet presAssocID="{323C1287-53CB-4246-AFB6-692FE8904D19}" presName="background4" presStyleLbl="node4" presStyleIdx="5" presStyleCnt="8"/>
      <dgm:spPr/>
    </dgm:pt>
    <dgm:pt modelId="{9EE781EF-294D-4AD6-8327-E3191A5A0997}" type="pres">
      <dgm:prSet presAssocID="{323C1287-53CB-4246-AFB6-692FE8904D19}" presName="text4" presStyleLbl="fgAcc4" presStyleIdx="5" presStyleCnt="8">
        <dgm:presLayoutVars>
          <dgm:chPref val="3"/>
        </dgm:presLayoutVars>
      </dgm:prSet>
      <dgm:spPr/>
    </dgm:pt>
    <dgm:pt modelId="{04A1E469-16F0-4C54-88C3-20BC55A4F293}" type="pres">
      <dgm:prSet presAssocID="{323C1287-53CB-4246-AFB6-692FE8904D19}" presName="hierChild5" presStyleCnt="0"/>
      <dgm:spPr/>
    </dgm:pt>
    <dgm:pt modelId="{F427002E-4A36-49A8-B033-1DCA6EC143C7}" type="pres">
      <dgm:prSet presAssocID="{1CA1DA18-F298-4B33-9AC5-8DAF5D939DAB}" presName="Name23" presStyleLbl="parChTrans1D4" presStyleIdx="6" presStyleCnt="8"/>
      <dgm:spPr/>
    </dgm:pt>
    <dgm:pt modelId="{56E71670-4BD7-4920-9CD1-E5309CB9643D}" type="pres">
      <dgm:prSet presAssocID="{A8EF5BED-AD28-4B75-98C0-95FB4BA3E629}" presName="hierRoot4" presStyleCnt="0"/>
      <dgm:spPr/>
    </dgm:pt>
    <dgm:pt modelId="{52A2D132-73E6-4069-AD7C-E9FA71C1608C}" type="pres">
      <dgm:prSet presAssocID="{A8EF5BED-AD28-4B75-98C0-95FB4BA3E629}" presName="composite4" presStyleCnt="0"/>
      <dgm:spPr/>
    </dgm:pt>
    <dgm:pt modelId="{8A5D134E-CB60-4FD8-9396-F89994C47364}" type="pres">
      <dgm:prSet presAssocID="{A8EF5BED-AD28-4B75-98C0-95FB4BA3E629}" presName="background4" presStyleLbl="node4" presStyleIdx="6" presStyleCnt="8"/>
      <dgm:spPr/>
    </dgm:pt>
    <dgm:pt modelId="{D1BD0949-A022-48CA-B95C-2BB30CFD87FB}" type="pres">
      <dgm:prSet presAssocID="{A8EF5BED-AD28-4B75-98C0-95FB4BA3E629}" presName="text4" presStyleLbl="fgAcc4" presStyleIdx="6" presStyleCnt="8">
        <dgm:presLayoutVars>
          <dgm:chPref val="3"/>
        </dgm:presLayoutVars>
      </dgm:prSet>
      <dgm:spPr/>
    </dgm:pt>
    <dgm:pt modelId="{E423C9C3-71AE-4C41-93E2-E129B19FADAC}" type="pres">
      <dgm:prSet presAssocID="{A8EF5BED-AD28-4B75-98C0-95FB4BA3E629}" presName="hierChild5" presStyleCnt="0"/>
      <dgm:spPr/>
    </dgm:pt>
    <dgm:pt modelId="{1181F3E6-DE60-465F-B82B-136B14A49B2F}" type="pres">
      <dgm:prSet presAssocID="{9B8F557D-5253-4DF1-8184-E221ACCA4C51}" presName="Name23" presStyleLbl="parChTrans1D4" presStyleIdx="7" presStyleCnt="8"/>
      <dgm:spPr/>
    </dgm:pt>
    <dgm:pt modelId="{E0109BE8-F2F6-4CCB-87A3-55390CC8FE9A}" type="pres">
      <dgm:prSet presAssocID="{927EF0B2-BFAD-488B-B23F-D1C19972B7AF}" presName="hierRoot4" presStyleCnt="0"/>
      <dgm:spPr/>
    </dgm:pt>
    <dgm:pt modelId="{6C18A4BE-CD19-44B3-93F8-1D5F9290B242}" type="pres">
      <dgm:prSet presAssocID="{927EF0B2-BFAD-488B-B23F-D1C19972B7AF}" presName="composite4" presStyleCnt="0"/>
      <dgm:spPr/>
    </dgm:pt>
    <dgm:pt modelId="{D0B274D1-90D7-4B2A-BC00-B589576F5FF5}" type="pres">
      <dgm:prSet presAssocID="{927EF0B2-BFAD-488B-B23F-D1C19972B7AF}" presName="background4" presStyleLbl="node4" presStyleIdx="7" presStyleCnt="8"/>
      <dgm:spPr/>
    </dgm:pt>
    <dgm:pt modelId="{96E8C23E-4E88-45B5-8470-7BEFDF800172}" type="pres">
      <dgm:prSet presAssocID="{927EF0B2-BFAD-488B-B23F-D1C19972B7AF}" presName="text4" presStyleLbl="fgAcc4" presStyleIdx="7" presStyleCnt="8">
        <dgm:presLayoutVars>
          <dgm:chPref val="3"/>
        </dgm:presLayoutVars>
      </dgm:prSet>
      <dgm:spPr/>
    </dgm:pt>
    <dgm:pt modelId="{E4DA8D84-93BC-4D85-894A-BA6B51F19A4C}" type="pres">
      <dgm:prSet presAssocID="{927EF0B2-BFAD-488B-B23F-D1C19972B7AF}" presName="hierChild5" presStyleCnt="0"/>
      <dgm:spPr/>
    </dgm:pt>
  </dgm:ptLst>
  <dgm:cxnLst>
    <dgm:cxn modelId="{7473900D-F139-4527-BCBC-3C64AA7333AE}" srcId="{9442CFB5-B15A-488E-81DC-7D0A91822103}" destId="{A8EF5BED-AD28-4B75-98C0-95FB4BA3E629}" srcOrd="1" destOrd="0" parTransId="{1CA1DA18-F298-4B33-9AC5-8DAF5D939DAB}" sibTransId="{FA58F413-72C4-4B19-8B98-E3E8CF420C15}"/>
    <dgm:cxn modelId="{C4DD1414-4EB3-4B47-BE58-769693FA3A7B}" type="presOf" srcId="{A024C6BE-9741-48CB-B6BF-4DC34D86B385}" destId="{DAE3AC24-E8C4-4DA0-8032-55691B4735BE}" srcOrd="0" destOrd="0" presId="urn:microsoft.com/office/officeart/2005/8/layout/hierarchy1"/>
    <dgm:cxn modelId="{4BC13816-8D77-48FF-A68D-49A532407F3B}" type="presOf" srcId="{80A31BC0-BB22-4822-88D7-613FB3458B05}" destId="{BD5761B0-EEC3-4DDD-8894-D6864D7946ED}" srcOrd="0" destOrd="0" presId="urn:microsoft.com/office/officeart/2005/8/layout/hierarchy1"/>
    <dgm:cxn modelId="{08E75A17-2E64-4BBE-8E69-371404DCA932}" srcId="{C1D4A288-AE88-4DD4-9D73-F4AAB653F7B8}" destId="{80A31BC0-BB22-4822-88D7-613FB3458B05}" srcOrd="0" destOrd="0" parTransId="{F43EBC7F-5B9B-452E-8148-8AA0DB24BE39}" sibTransId="{2B006406-B47C-4FCF-9286-AE8A20F78BBD}"/>
    <dgm:cxn modelId="{EF1A281D-7BBE-4595-BBA3-79927125FB25}" type="presOf" srcId="{A53A50F2-B2B4-4EA7-9643-D85F8EF4DF64}" destId="{13D216B9-CD57-488B-842F-41D76A45C7C4}" srcOrd="0" destOrd="0" presId="urn:microsoft.com/office/officeart/2005/8/layout/hierarchy1"/>
    <dgm:cxn modelId="{D142AE1D-D52D-40F1-AB31-8E8C1C5479B2}" type="presOf" srcId="{E254314E-2DFE-4041-B00D-B60ADC29BA91}" destId="{1D138B0C-6B8E-4053-97E4-3B17CFB9BDAB}" srcOrd="0" destOrd="0" presId="urn:microsoft.com/office/officeart/2005/8/layout/hierarchy1"/>
    <dgm:cxn modelId="{63F6411E-F3C0-44C4-A68C-DEFEF73CC2B5}" type="presOf" srcId="{87D7B139-ADEA-4EB1-A76B-4E48E5F96C6F}" destId="{FFE8882F-827E-4AA2-80ED-45C20455BC54}" srcOrd="0" destOrd="0" presId="urn:microsoft.com/office/officeart/2005/8/layout/hierarchy1"/>
    <dgm:cxn modelId="{F05B2821-B722-4FA9-9822-657104EAAAC8}" type="presOf" srcId="{4F023F00-4259-41B8-9521-41FA40969569}" destId="{E7791A2D-99EF-44F6-903A-F8E0E932CAF9}" srcOrd="0" destOrd="0" presId="urn:microsoft.com/office/officeart/2005/8/layout/hierarchy1"/>
    <dgm:cxn modelId="{B72AEA21-8799-4121-9595-F2DE22ABC3A6}" type="presOf" srcId="{F00D9E7F-9A52-4F2E-B298-33C81DA1118C}" destId="{E644450E-CE9D-4971-8B54-917536251AAC}" srcOrd="0" destOrd="0" presId="urn:microsoft.com/office/officeart/2005/8/layout/hierarchy1"/>
    <dgm:cxn modelId="{3F4AAA2C-314F-4B30-A2D8-E3647DC77BF5}" type="presOf" srcId="{3AEAD80C-EF0E-4981-8B84-68A58B001DB7}" destId="{4D39278C-7B0F-4AEB-B38C-B0D92167E39A}" srcOrd="0" destOrd="0" presId="urn:microsoft.com/office/officeart/2005/8/layout/hierarchy1"/>
    <dgm:cxn modelId="{E0701C32-E270-428B-A5FE-DFF4EA4C3A49}" type="presOf" srcId="{21D4E503-D468-4C78-A69F-F03EC3CC49E1}" destId="{630971D2-F90C-4C7A-B23A-11C4B205C490}" srcOrd="0" destOrd="0" presId="urn:microsoft.com/office/officeart/2005/8/layout/hierarchy1"/>
    <dgm:cxn modelId="{ACE69635-2C17-4E70-A3C8-4B4C4E170C27}" type="presOf" srcId="{801C1092-EC45-4681-BC6A-7B9D7B094DF2}" destId="{17640EEC-05D1-4D19-98D1-D0E625CD3159}" srcOrd="0" destOrd="0" presId="urn:microsoft.com/office/officeart/2005/8/layout/hierarchy1"/>
    <dgm:cxn modelId="{05B37137-3EFA-42BB-BD4E-EEF9907E4151}" srcId="{A024C6BE-9741-48CB-B6BF-4DC34D86B385}" destId="{C1D4A288-AE88-4DD4-9D73-F4AAB653F7B8}" srcOrd="1" destOrd="0" parTransId="{FF76B7D0-C354-4999-AE6E-91F636B07D74}" sibTransId="{0A5B0C96-31CF-4F0A-9C12-F357B0DDD86C}"/>
    <dgm:cxn modelId="{ABC4A660-6A37-49D7-85B9-24FC6097F82F}" srcId="{21D4E503-D468-4C78-A69F-F03EC3CC49E1}" destId="{9442CFB5-B15A-488E-81DC-7D0A91822103}" srcOrd="0" destOrd="0" parTransId="{A53A50F2-B2B4-4EA7-9643-D85F8EF4DF64}" sibTransId="{636D0E9D-40FF-407E-AF77-697ED8A9151A}"/>
    <dgm:cxn modelId="{D81BE744-6788-4199-B50B-DB7CFA072F06}" srcId="{2136E193-20DF-41A9-BF04-C95B470B29A3}" destId="{61276EE1-6FE2-4175-B0A6-ECC93D2120AB}" srcOrd="1" destOrd="0" parTransId="{47DB0B1D-02ED-40C3-B64D-CF3F5CE5191D}" sibTransId="{3673E7DF-F097-44E0-9D6C-4C231D45FAF1}"/>
    <dgm:cxn modelId="{3CD88746-D916-42FE-AF1D-8E68D27B0A1A}" type="presOf" srcId="{5B8162A6-5708-4FDC-A724-A5A0F064C0AC}" destId="{79D361C0-8E49-4366-9822-B78FA4BBF373}" srcOrd="0" destOrd="0" presId="urn:microsoft.com/office/officeart/2005/8/layout/hierarchy1"/>
    <dgm:cxn modelId="{25D2074E-A990-4775-81F3-84926EE88D38}" type="presOf" srcId="{2136E193-20DF-41A9-BF04-C95B470B29A3}" destId="{894CCA9F-C679-4E3B-89E0-FD77322C9A22}" srcOrd="0" destOrd="0" presId="urn:microsoft.com/office/officeart/2005/8/layout/hierarchy1"/>
    <dgm:cxn modelId="{59C9B34E-195B-46A2-8FD9-2B0B88DC6D11}" type="presOf" srcId="{FF76B7D0-C354-4999-AE6E-91F636B07D74}" destId="{9FDA5FE2-6B7E-4CB6-85AC-FB516A8B0722}" srcOrd="0" destOrd="0" presId="urn:microsoft.com/office/officeart/2005/8/layout/hierarchy1"/>
    <dgm:cxn modelId="{31B8CD58-0745-4C44-A292-50482D484BCD}" srcId="{A8EF5BED-AD28-4B75-98C0-95FB4BA3E629}" destId="{927EF0B2-BFAD-488B-B23F-D1C19972B7AF}" srcOrd="0" destOrd="0" parTransId="{9B8F557D-5253-4DF1-8184-E221ACCA4C51}" sibTransId="{44B3C142-3EFB-41A1-931D-AC749F5F5200}"/>
    <dgm:cxn modelId="{85ABFE59-ABA0-4609-9F30-7BE6613500A1}" type="presOf" srcId="{47DB0B1D-02ED-40C3-B64D-CF3F5CE5191D}" destId="{3DFD6991-02E1-49CF-9601-C7C5BADCEC6F}" srcOrd="0" destOrd="0" presId="urn:microsoft.com/office/officeart/2005/8/layout/hierarchy1"/>
    <dgm:cxn modelId="{FA8DA37B-1CEB-49F6-9AFF-7D26DC5C4A10}" type="presOf" srcId="{A386B508-2BDB-410D-A2DC-FE2494A28999}" destId="{05362C13-6596-42C5-ABED-C3EDA04C889A}" srcOrd="0" destOrd="0" presId="urn:microsoft.com/office/officeart/2005/8/layout/hierarchy1"/>
    <dgm:cxn modelId="{B9C85A7C-0AD1-46FF-AD6E-ED984FCF1DB0}" type="presOf" srcId="{FE14C4D5-EB16-4F40-AD69-FDED59E504BA}" destId="{25ADF174-B1B6-4B34-855F-186013F5161D}" srcOrd="0" destOrd="0" presId="urn:microsoft.com/office/officeart/2005/8/layout/hierarchy1"/>
    <dgm:cxn modelId="{8561F985-EE36-4A9C-B99F-63D4C061D6DF}" type="presOf" srcId="{61276EE1-6FE2-4175-B0A6-ECC93D2120AB}" destId="{A6265EDA-67E9-4064-97B4-E8C5D4A9F856}" srcOrd="0" destOrd="0" presId="urn:microsoft.com/office/officeart/2005/8/layout/hierarchy1"/>
    <dgm:cxn modelId="{E1E8D987-2FE1-4DC6-8E5D-0DE14F70D9D7}" type="presOf" srcId="{1CA1DA18-F298-4B33-9AC5-8DAF5D939DAB}" destId="{F427002E-4A36-49A8-B033-1DCA6EC143C7}" srcOrd="0" destOrd="0" presId="urn:microsoft.com/office/officeart/2005/8/layout/hierarchy1"/>
    <dgm:cxn modelId="{F2318291-D6BF-47C5-B5DB-C64A3B4E3827}" srcId="{2136E193-20DF-41A9-BF04-C95B470B29A3}" destId="{21D4E503-D468-4C78-A69F-F03EC3CC49E1}" srcOrd="2" destOrd="0" parTransId="{FE14C4D5-EB16-4F40-AD69-FDED59E504BA}" sibTransId="{D4628F84-78BE-4482-8B5D-D3F1361062F3}"/>
    <dgm:cxn modelId="{345E759C-F9E9-48A1-AC03-2E8C4432D3C1}" srcId="{1B085E59-7426-498C-B34E-EB49D3DC52CF}" destId="{323C1287-53CB-4246-AFB6-692FE8904D19}" srcOrd="0" destOrd="0" parTransId="{F00D9E7F-9A52-4F2E-B298-33C81DA1118C}" sibTransId="{9DFB34F7-BC72-4D2F-AADA-DB880246CB09}"/>
    <dgm:cxn modelId="{11AC979E-888D-42EB-BB09-68789ABAC4BC}" type="presOf" srcId="{1B085E59-7426-498C-B34E-EB49D3DC52CF}" destId="{D20315E6-2FBE-48AF-9106-38FE8DE105E6}" srcOrd="0" destOrd="0" presId="urn:microsoft.com/office/officeart/2005/8/layout/hierarchy1"/>
    <dgm:cxn modelId="{271C30A6-B07A-46EA-B950-BCF4CED5844E}" type="presOf" srcId="{A8EF5BED-AD28-4B75-98C0-95FB4BA3E629}" destId="{D1BD0949-A022-48CA-B95C-2BB30CFD87FB}" srcOrd="0" destOrd="0" presId="urn:microsoft.com/office/officeart/2005/8/layout/hierarchy1"/>
    <dgm:cxn modelId="{27A4CDAC-F7B2-429D-82CF-EF681EF60887}" srcId="{61276EE1-6FE2-4175-B0A6-ECC93D2120AB}" destId="{6BAD5D9B-871C-4C46-B60F-C5539424461A}" srcOrd="0" destOrd="0" parTransId="{1E225146-A850-4B60-8C19-BB60A7294966}" sibTransId="{09722E5B-D807-4256-82F5-D1A9C0146538}"/>
    <dgm:cxn modelId="{8AD6F1B1-2105-4984-A4B5-A77A77E01B0E}" type="presOf" srcId="{F43EBC7F-5B9B-452E-8148-8AA0DB24BE39}" destId="{BF6E1F03-3090-4241-8B63-F6D07B16DD58}" srcOrd="0" destOrd="0" presId="urn:microsoft.com/office/officeart/2005/8/layout/hierarchy1"/>
    <dgm:cxn modelId="{ED345DB6-E291-4E42-BC49-FBB5FC9BAEBE}" type="presOf" srcId="{D564C836-1960-4DB8-9672-7042BBD888D1}" destId="{A0225BD7-D85E-4FA0-854B-7E92B3C4316E}" srcOrd="0" destOrd="0" presId="urn:microsoft.com/office/officeart/2005/8/layout/hierarchy1"/>
    <dgm:cxn modelId="{5DD850B7-A3DE-4EA2-A398-146601A1AE2B}" srcId="{87D7B139-ADEA-4EB1-A76B-4E48E5F96C6F}" destId="{A024C6BE-9741-48CB-B6BF-4DC34D86B385}" srcOrd="0" destOrd="0" parTransId="{A386B508-2BDB-410D-A2DC-FE2494A28999}" sibTransId="{88A9319E-449C-4A9F-B1A7-C0A325EE40D2}"/>
    <dgm:cxn modelId="{132951B8-73E0-46FA-BCBD-515C5E3474F3}" srcId="{D564C836-1960-4DB8-9672-7042BBD888D1}" destId="{5B8162A6-5708-4FDC-A724-A5A0F064C0AC}" srcOrd="0" destOrd="0" parTransId="{801C1092-EC45-4681-BC6A-7B9D7B094DF2}" sibTransId="{74A37F07-C53E-4E55-A870-3A667E44B230}"/>
    <dgm:cxn modelId="{0906D4B8-9DA9-4F46-8DB1-1DCAD9F8ED8F}" srcId="{A024C6BE-9741-48CB-B6BF-4DC34D86B385}" destId="{D564C836-1960-4DB8-9672-7042BBD888D1}" srcOrd="0" destOrd="0" parTransId="{E254314E-2DFE-4041-B00D-B60ADC29BA91}" sibTransId="{6DB6A8BF-97BA-4C0F-9920-54F3FCB18FDD}"/>
    <dgm:cxn modelId="{5714BCC4-D1CA-4AE1-8200-26BB8895648D}" type="presOf" srcId="{927EF0B2-BFAD-488B-B23F-D1C19972B7AF}" destId="{96E8C23E-4E88-45B5-8470-7BEFDF800172}" srcOrd="0" destOrd="0" presId="urn:microsoft.com/office/officeart/2005/8/layout/hierarchy1"/>
    <dgm:cxn modelId="{DAB257C7-B2FB-4F86-98A0-590B3FC1F276}" type="presOf" srcId="{323C1287-53CB-4246-AFB6-692FE8904D19}" destId="{9EE781EF-294D-4AD6-8327-E3191A5A0997}" srcOrd="0" destOrd="0" presId="urn:microsoft.com/office/officeart/2005/8/layout/hierarchy1"/>
    <dgm:cxn modelId="{9E7111CB-6C2C-472E-B25E-F36AB41593B0}" srcId="{2136E193-20DF-41A9-BF04-C95B470B29A3}" destId="{87D7B139-ADEA-4EB1-A76B-4E48E5F96C6F}" srcOrd="0" destOrd="0" parTransId="{3AEAD80C-EF0E-4981-8B84-68A58B001DB7}" sibTransId="{00652215-F939-4125-BFAD-98B6597ABCD0}"/>
    <dgm:cxn modelId="{812B44D1-FCD7-4EE3-B68B-3298A54376F0}" type="presOf" srcId="{1E225146-A850-4B60-8C19-BB60A7294966}" destId="{517F8A89-E1FB-42D5-ABEE-ECF1640AECF4}" srcOrd="0" destOrd="0" presId="urn:microsoft.com/office/officeart/2005/8/layout/hierarchy1"/>
    <dgm:cxn modelId="{F37E9DD4-D492-401E-A776-BE4EE0A2C461}" type="presOf" srcId="{9442CFB5-B15A-488E-81DC-7D0A91822103}" destId="{854A390A-E475-424F-9920-07D8A5845A95}" srcOrd="0" destOrd="0" presId="urn:microsoft.com/office/officeart/2005/8/layout/hierarchy1"/>
    <dgm:cxn modelId="{7F38D8D4-4C17-4EED-8EF7-3A554A71CEF5}" srcId="{9442CFB5-B15A-488E-81DC-7D0A91822103}" destId="{1B085E59-7426-498C-B34E-EB49D3DC52CF}" srcOrd="0" destOrd="0" parTransId="{4F023F00-4259-41B8-9521-41FA40969569}" sibTransId="{BD66B7E9-31AC-4C10-8656-FEDD3B29D656}"/>
    <dgm:cxn modelId="{267D6FD8-6324-4011-8282-69DF3FC2EFF5}" type="presOf" srcId="{6BAD5D9B-871C-4C46-B60F-C5539424461A}" destId="{15531DF7-BA6B-472A-8E5B-ADA0CFD7DB39}" srcOrd="0" destOrd="0" presId="urn:microsoft.com/office/officeart/2005/8/layout/hierarchy1"/>
    <dgm:cxn modelId="{FA8169EC-F86E-4BE3-B4C1-A8FA3744D802}" type="presOf" srcId="{C1D4A288-AE88-4DD4-9D73-F4AAB653F7B8}" destId="{F9F82D27-D2DF-46AB-BD69-27A7A6B453B4}" srcOrd="0" destOrd="0" presId="urn:microsoft.com/office/officeart/2005/8/layout/hierarchy1"/>
    <dgm:cxn modelId="{043C1EEF-CD01-4055-8B4D-DEE17F306C5F}" type="presOf" srcId="{9B8F557D-5253-4DF1-8184-E221ACCA4C51}" destId="{1181F3E6-DE60-465F-B82B-136B14A49B2F}" srcOrd="0" destOrd="0" presId="urn:microsoft.com/office/officeart/2005/8/layout/hierarchy1"/>
    <dgm:cxn modelId="{17775EEF-4B7A-47AA-871A-3B01D753F1F6}" type="presOf" srcId="{AD65AD6D-AA12-4E1D-B39E-F0C307E9A4D3}" destId="{5074BCC0-1470-4072-A8CA-FC0102B2A7F7}" srcOrd="0" destOrd="0" presId="urn:microsoft.com/office/officeart/2005/8/layout/hierarchy1"/>
    <dgm:cxn modelId="{C7028DF1-4600-4BD5-BB93-218348DEFE3E}" srcId="{AD65AD6D-AA12-4E1D-B39E-F0C307E9A4D3}" destId="{2136E193-20DF-41A9-BF04-C95B470B29A3}" srcOrd="0" destOrd="0" parTransId="{7FF86E3E-0273-4E95-86C3-CC46D3F505E6}" sibTransId="{495AD068-DE52-497E-B63D-A823E0D90BA6}"/>
    <dgm:cxn modelId="{13A7C700-EF1B-44F0-91C3-EC06CDCF9522}" type="presParOf" srcId="{5074BCC0-1470-4072-A8CA-FC0102B2A7F7}" destId="{072ED2FB-F1A7-44D2-907A-6E35D34F89DF}" srcOrd="0" destOrd="0" presId="urn:microsoft.com/office/officeart/2005/8/layout/hierarchy1"/>
    <dgm:cxn modelId="{49BFB70E-093A-4EBD-B032-AF74B58A9E92}" type="presParOf" srcId="{072ED2FB-F1A7-44D2-907A-6E35D34F89DF}" destId="{F4A49F7D-470B-45B7-AD0F-572F5CB9F07C}" srcOrd="0" destOrd="0" presId="urn:microsoft.com/office/officeart/2005/8/layout/hierarchy1"/>
    <dgm:cxn modelId="{FE06B4C1-5BF7-4AAA-813F-06BDA42FD41F}" type="presParOf" srcId="{F4A49F7D-470B-45B7-AD0F-572F5CB9F07C}" destId="{CC0CBA3C-3385-4AD0-AED5-6DFF962281A0}" srcOrd="0" destOrd="0" presId="urn:microsoft.com/office/officeart/2005/8/layout/hierarchy1"/>
    <dgm:cxn modelId="{A878EF42-F7D9-4D36-98B4-B013A2B141EB}" type="presParOf" srcId="{F4A49F7D-470B-45B7-AD0F-572F5CB9F07C}" destId="{894CCA9F-C679-4E3B-89E0-FD77322C9A22}" srcOrd="1" destOrd="0" presId="urn:microsoft.com/office/officeart/2005/8/layout/hierarchy1"/>
    <dgm:cxn modelId="{527CEFD3-D802-4C68-BD92-BC1CD1732CF8}" type="presParOf" srcId="{072ED2FB-F1A7-44D2-907A-6E35D34F89DF}" destId="{583D68F4-BEE5-4DF6-BB61-9D9F35987B78}" srcOrd="1" destOrd="0" presId="urn:microsoft.com/office/officeart/2005/8/layout/hierarchy1"/>
    <dgm:cxn modelId="{AA0021DD-5AE0-4141-A000-0CA6904251B5}" type="presParOf" srcId="{583D68F4-BEE5-4DF6-BB61-9D9F35987B78}" destId="{4D39278C-7B0F-4AEB-B38C-B0D92167E39A}" srcOrd="0" destOrd="0" presId="urn:microsoft.com/office/officeart/2005/8/layout/hierarchy1"/>
    <dgm:cxn modelId="{15157BF3-A475-4812-849F-08C352AFA902}" type="presParOf" srcId="{583D68F4-BEE5-4DF6-BB61-9D9F35987B78}" destId="{84E6C5C1-9B33-44B2-8716-E4AE7D4CDBF3}" srcOrd="1" destOrd="0" presId="urn:microsoft.com/office/officeart/2005/8/layout/hierarchy1"/>
    <dgm:cxn modelId="{4C82A885-6BEE-4FD5-9E0A-A516CBEF2E9C}" type="presParOf" srcId="{84E6C5C1-9B33-44B2-8716-E4AE7D4CDBF3}" destId="{B65F42EF-1537-4312-BD87-9624AC520C06}" srcOrd="0" destOrd="0" presId="urn:microsoft.com/office/officeart/2005/8/layout/hierarchy1"/>
    <dgm:cxn modelId="{AC115FB5-5333-44FA-AD44-B726977423AF}" type="presParOf" srcId="{B65F42EF-1537-4312-BD87-9624AC520C06}" destId="{36484F80-11E0-442D-84B8-0D1AFDAE9EF1}" srcOrd="0" destOrd="0" presId="urn:microsoft.com/office/officeart/2005/8/layout/hierarchy1"/>
    <dgm:cxn modelId="{4146DF6A-9CB9-4303-9686-9CF33A1BABB9}" type="presParOf" srcId="{B65F42EF-1537-4312-BD87-9624AC520C06}" destId="{FFE8882F-827E-4AA2-80ED-45C20455BC54}" srcOrd="1" destOrd="0" presId="urn:microsoft.com/office/officeart/2005/8/layout/hierarchy1"/>
    <dgm:cxn modelId="{A659F94D-3F54-4160-A7A7-1CFEAB4B8007}" type="presParOf" srcId="{84E6C5C1-9B33-44B2-8716-E4AE7D4CDBF3}" destId="{9C29BFE4-A192-4356-9D4C-4F799545CC4E}" srcOrd="1" destOrd="0" presId="urn:microsoft.com/office/officeart/2005/8/layout/hierarchy1"/>
    <dgm:cxn modelId="{3EE878D0-03E2-45C4-A477-67BD7C32E1E3}" type="presParOf" srcId="{9C29BFE4-A192-4356-9D4C-4F799545CC4E}" destId="{05362C13-6596-42C5-ABED-C3EDA04C889A}" srcOrd="0" destOrd="0" presId="urn:microsoft.com/office/officeart/2005/8/layout/hierarchy1"/>
    <dgm:cxn modelId="{9FB3A852-0264-4C7E-AF0C-E9807B9EA637}" type="presParOf" srcId="{9C29BFE4-A192-4356-9D4C-4F799545CC4E}" destId="{6268616B-1229-4012-BF50-7EAAB11F09E6}" srcOrd="1" destOrd="0" presId="urn:microsoft.com/office/officeart/2005/8/layout/hierarchy1"/>
    <dgm:cxn modelId="{213BABA3-5614-4C59-BB34-D44EFA3C5213}" type="presParOf" srcId="{6268616B-1229-4012-BF50-7EAAB11F09E6}" destId="{D6BC7E0A-B51E-452E-8724-BB5AB647F2D5}" srcOrd="0" destOrd="0" presId="urn:microsoft.com/office/officeart/2005/8/layout/hierarchy1"/>
    <dgm:cxn modelId="{4896FAE7-E605-46F5-9829-93BAD8EED3CB}" type="presParOf" srcId="{D6BC7E0A-B51E-452E-8724-BB5AB647F2D5}" destId="{C3024C12-A791-43F7-95DB-42007A388563}" srcOrd="0" destOrd="0" presId="urn:microsoft.com/office/officeart/2005/8/layout/hierarchy1"/>
    <dgm:cxn modelId="{1ED26ACD-839F-4448-AA28-8D20E11A4019}" type="presParOf" srcId="{D6BC7E0A-B51E-452E-8724-BB5AB647F2D5}" destId="{DAE3AC24-E8C4-4DA0-8032-55691B4735BE}" srcOrd="1" destOrd="0" presId="urn:microsoft.com/office/officeart/2005/8/layout/hierarchy1"/>
    <dgm:cxn modelId="{1E25538F-8DD5-4190-B3F0-5507564734EA}" type="presParOf" srcId="{6268616B-1229-4012-BF50-7EAAB11F09E6}" destId="{C3DD5004-ACDA-44E4-BF16-632A709093EB}" srcOrd="1" destOrd="0" presId="urn:microsoft.com/office/officeart/2005/8/layout/hierarchy1"/>
    <dgm:cxn modelId="{109830DA-0A41-4245-924E-C0829962D662}" type="presParOf" srcId="{C3DD5004-ACDA-44E4-BF16-632A709093EB}" destId="{1D138B0C-6B8E-4053-97E4-3B17CFB9BDAB}" srcOrd="0" destOrd="0" presId="urn:microsoft.com/office/officeart/2005/8/layout/hierarchy1"/>
    <dgm:cxn modelId="{7E58D490-3369-4344-9F14-78277A830EC7}" type="presParOf" srcId="{C3DD5004-ACDA-44E4-BF16-632A709093EB}" destId="{50BECF98-6A09-46D8-965F-21F5F8477ADE}" srcOrd="1" destOrd="0" presId="urn:microsoft.com/office/officeart/2005/8/layout/hierarchy1"/>
    <dgm:cxn modelId="{351B8633-2669-42AA-974B-A82CE79D1D44}" type="presParOf" srcId="{50BECF98-6A09-46D8-965F-21F5F8477ADE}" destId="{2B2A93C8-9EC0-4630-97D6-8B8BD0CE7048}" srcOrd="0" destOrd="0" presId="urn:microsoft.com/office/officeart/2005/8/layout/hierarchy1"/>
    <dgm:cxn modelId="{0CE10B07-CC48-41A9-97F4-1AF0143496A6}" type="presParOf" srcId="{2B2A93C8-9EC0-4630-97D6-8B8BD0CE7048}" destId="{8344DF42-854E-4CEB-A25B-9916306726FB}" srcOrd="0" destOrd="0" presId="urn:microsoft.com/office/officeart/2005/8/layout/hierarchy1"/>
    <dgm:cxn modelId="{D07779A3-D461-4773-B48C-16C8A6824021}" type="presParOf" srcId="{2B2A93C8-9EC0-4630-97D6-8B8BD0CE7048}" destId="{A0225BD7-D85E-4FA0-854B-7E92B3C4316E}" srcOrd="1" destOrd="0" presId="urn:microsoft.com/office/officeart/2005/8/layout/hierarchy1"/>
    <dgm:cxn modelId="{9B524A43-726C-43AB-AEFC-00F1030491CD}" type="presParOf" srcId="{50BECF98-6A09-46D8-965F-21F5F8477ADE}" destId="{78DDA434-97D3-43AB-93F7-B763777DCA18}" srcOrd="1" destOrd="0" presId="urn:microsoft.com/office/officeart/2005/8/layout/hierarchy1"/>
    <dgm:cxn modelId="{3FE6F906-E0B6-4BC0-8239-EA57B4A75C08}" type="presParOf" srcId="{78DDA434-97D3-43AB-93F7-B763777DCA18}" destId="{17640EEC-05D1-4D19-98D1-D0E625CD3159}" srcOrd="0" destOrd="0" presId="urn:microsoft.com/office/officeart/2005/8/layout/hierarchy1"/>
    <dgm:cxn modelId="{0C51C369-286E-4036-AA26-8E7E5C864923}" type="presParOf" srcId="{78DDA434-97D3-43AB-93F7-B763777DCA18}" destId="{69D957DE-252B-410E-AAAA-280D01B689AE}" srcOrd="1" destOrd="0" presId="urn:microsoft.com/office/officeart/2005/8/layout/hierarchy1"/>
    <dgm:cxn modelId="{682A6B05-DF7C-4D20-825B-4D02AACB90B7}" type="presParOf" srcId="{69D957DE-252B-410E-AAAA-280D01B689AE}" destId="{957318F0-13E7-4CAC-A9FB-12022CE5377F}" srcOrd="0" destOrd="0" presId="urn:microsoft.com/office/officeart/2005/8/layout/hierarchy1"/>
    <dgm:cxn modelId="{9D3DE6E1-B945-4160-B56D-1F470DD01907}" type="presParOf" srcId="{957318F0-13E7-4CAC-A9FB-12022CE5377F}" destId="{F0B3CC50-BDD7-4B1E-994D-ABAD22B9F83E}" srcOrd="0" destOrd="0" presId="urn:microsoft.com/office/officeart/2005/8/layout/hierarchy1"/>
    <dgm:cxn modelId="{52C68757-EDA0-4B2A-8A58-806FCB3416CD}" type="presParOf" srcId="{957318F0-13E7-4CAC-A9FB-12022CE5377F}" destId="{79D361C0-8E49-4366-9822-B78FA4BBF373}" srcOrd="1" destOrd="0" presId="urn:microsoft.com/office/officeart/2005/8/layout/hierarchy1"/>
    <dgm:cxn modelId="{AD36B826-C1D2-47D4-B40B-38EF4CB18402}" type="presParOf" srcId="{69D957DE-252B-410E-AAAA-280D01B689AE}" destId="{2887C6F1-EB90-483A-BCB8-E6BF169AD1A1}" srcOrd="1" destOrd="0" presId="urn:microsoft.com/office/officeart/2005/8/layout/hierarchy1"/>
    <dgm:cxn modelId="{7D6643A0-5277-435F-8E41-74F49534B521}" type="presParOf" srcId="{C3DD5004-ACDA-44E4-BF16-632A709093EB}" destId="{9FDA5FE2-6B7E-4CB6-85AC-FB516A8B0722}" srcOrd="2" destOrd="0" presId="urn:microsoft.com/office/officeart/2005/8/layout/hierarchy1"/>
    <dgm:cxn modelId="{D273D09E-10AC-4363-A165-84A276B62542}" type="presParOf" srcId="{C3DD5004-ACDA-44E4-BF16-632A709093EB}" destId="{B1F84807-66AB-410B-958B-0E1EE4524F0A}" srcOrd="3" destOrd="0" presId="urn:microsoft.com/office/officeart/2005/8/layout/hierarchy1"/>
    <dgm:cxn modelId="{7DBD0B4C-5965-4825-8901-A750E9DF5463}" type="presParOf" srcId="{B1F84807-66AB-410B-958B-0E1EE4524F0A}" destId="{D1590F6C-FD5E-4EF6-A1E3-E26C60010857}" srcOrd="0" destOrd="0" presId="urn:microsoft.com/office/officeart/2005/8/layout/hierarchy1"/>
    <dgm:cxn modelId="{D6364A28-B769-4E03-A72F-F0DC3031FAD7}" type="presParOf" srcId="{D1590F6C-FD5E-4EF6-A1E3-E26C60010857}" destId="{2B697DAB-C439-4DEB-8063-221D899FACC7}" srcOrd="0" destOrd="0" presId="urn:microsoft.com/office/officeart/2005/8/layout/hierarchy1"/>
    <dgm:cxn modelId="{2E944710-1591-4ADB-96BF-108B0446D5C1}" type="presParOf" srcId="{D1590F6C-FD5E-4EF6-A1E3-E26C60010857}" destId="{F9F82D27-D2DF-46AB-BD69-27A7A6B453B4}" srcOrd="1" destOrd="0" presId="urn:microsoft.com/office/officeart/2005/8/layout/hierarchy1"/>
    <dgm:cxn modelId="{682A5156-69A9-4764-B23A-84B32590AF22}" type="presParOf" srcId="{B1F84807-66AB-410B-958B-0E1EE4524F0A}" destId="{DE029A0B-9C03-4105-8C2F-967C12F756C5}" srcOrd="1" destOrd="0" presId="urn:microsoft.com/office/officeart/2005/8/layout/hierarchy1"/>
    <dgm:cxn modelId="{13940811-79ED-486E-B64F-636939E17AF9}" type="presParOf" srcId="{DE029A0B-9C03-4105-8C2F-967C12F756C5}" destId="{BF6E1F03-3090-4241-8B63-F6D07B16DD58}" srcOrd="0" destOrd="0" presId="urn:microsoft.com/office/officeart/2005/8/layout/hierarchy1"/>
    <dgm:cxn modelId="{C63FAA6A-2D1C-4BF5-BD56-39DF54F206A0}" type="presParOf" srcId="{DE029A0B-9C03-4105-8C2F-967C12F756C5}" destId="{F1D0C081-FAA1-482E-B605-AF5721D0A6E6}" srcOrd="1" destOrd="0" presId="urn:microsoft.com/office/officeart/2005/8/layout/hierarchy1"/>
    <dgm:cxn modelId="{5EDF175B-E207-4E68-BF73-4C7E0AADDA1C}" type="presParOf" srcId="{F1D0C081-FAA1-482E-B605-AF5721D0A6E6}" destId="{752EE37F-B07A-481D-B7DD-DE2ACADAAF3D}" srcOrd="0" destOrd="0" presId="urn:microsoft.com/office/officeart/2005/8/layout/hierarchy1"/>
    <dgm:cxn modelId="{CCEECA52-F10A-42D3-9A25-7DEF1E487229}" type="presParOf" srcId="{752EE37F-B07A-481D-B7DD-DE2ACADAAF3D}" destId="{9ACD7E10-C843-4B93-A2C9-C144704A05FA}" srcOrd="0" destOrd="0" presId="urn:microsoft.com/office/officeart/2005/8/layout/hierarchy1"/>
    <dgm:cxn modelId="{063BB1D3-CE10-494F-B251-2F8F8A98D68E}" type="presParOf" srcId="{752EE37F-B07A-481D-B7DD-DE2ACADAAF3D}" destId="{BD5761B0-EEC3-4DDD-8894-D6864D7946ED}" srcOrd="1" destOrd="0" presId="urn:microsoft.com/office/officeart/2005/8/layout/hierarchy1"/>
    <dgm:cxn modelId="{CC183256-4A49-4E9E-90EF-6372CD0A6CC4}" type="presParOf" srcId="{F1D0C081-FAA1-482E-B605-AF5721D0A6E6}" destId="{0234F90F-CE31-4F37-9DCF-E909AE86037C}" srcOrd="1" destOrd="0" presId="urn:microsoft.com/office/officeart/2005/8/layout/hierarchy1"/>
    <dgm:cxn modelId="{3D3E8C63-3810-4569-8C7C-2EB1819DB4C8}" type="presParOf" srcId="{583D68F4-BEE5-4DF6-BB61-9D9F35987B78}" destId="{3DFD6991-02E1-49CF-9601-C7C5BADCEC6F}" srcOrd="2" destOrd="0" presId="urn:microsoft.com/office/officeart/2005/8/layout/hierarchy1"/>
    <dgm:cxn modelId="{8F694A5C-C5FE-424D-8856-41422601AAE7}" type="presParOf" srcId="{583D68F4-BEE5-4DF6-BB61-9D9F35987B78}" destId="{0F39E19E-C44D-4CBB-AB18-434E81CD01EC}" srcOrd="3" destOrd="0" presId="urn:microsoft.com/office/officeart/2005/8/layout/hierarchy1"/>
    <dgm:cxn modelId="{073A76FB-A06B-467A-BCE0-2F8E3FFB4B1E}" type="presParOf" srcId="{0F39E19E-C44D-4CBB-AB18-434E81CD01EC}" destId="{3EB5A4D0-DE65-42C1-9518-221D2C5B9913}" srcOrd="0" destOrd="0" presId="urn:microsoft.com/office/officeart/2005/8/layout/hierarchy1"/>
    <dgm:cxn modelId="{C66629C0-92E4-421B-AA20-46C9F646648C}" type="presParOf" srcId="{3EB5A4D0-DE65-42C1-9518-221D2C5B9913}" destId="{6E80343E-5C7C-4959-A403-AD76E7E7F436}" srcOrd="0" destOrd="0" presId="urn:microsoft.com/office/officeart/2005/8/layout/hierarchy1"/>
    <dgm:cxn modelId="{0419D06C-C1A9-4F9A-AAAF-7D7823C34FD8}" type="presParOf" srcId="{3EB5A4D0-DE65-42C1-9518-221D2C5B9913}" destId="{A6265EDA-67E9-4064-97B4-E8C5D4A9F856}" srcOrd="1" destOrd="0" presId="urn:microsoft.com/office/officeart/2005/8/layout/hierarchy1"/>
    <dgm:cxn modelId="{96C2A165-1462-4BBC-BDEA-08F95FBC192F}" type="presParOf" srcId="{0F39E19E-C44D-4CBB-AB18-434E81CD01EC}" destId="{8B4462AE-4E6E-4A82-91FD-50370CDB9183}" srcOrd="1" destOrd="0" presId="urn:microsoft.com/office/officeart/2005/8/layout/hierarchy1"/>
    <dgm:cxn modelId="{7EC1CA63-DC69-4B93-8901-912F0A88B618}" type="presParOf" srcId="{8B4462AE-4E6E-4A82-91FD-50370CDB9183}" destId="{517F8A89-E1FB-42D5-ABEE-ECF1640AECF4}" srcOrd="0" destOrd="0" presId="urn:microsoft.com/office/officeart/2005/8/layout/hierarchy1"/>
    <dgm:cxn modelId="{64236D47-1794-45A0-95D3-FD8CECA6EA1D}" type="presParOf" srcId="{8B4462AE-4E6E-4A82-91FD-50370CDB9183}" destId="{9AE769E9-D5F8-4873-855D-79012C08FD93}" srcOrd="1" destOrd="0" presId="urn:microsoft.com/office/officeart/2005/8/layout/hierarchy1"/>
    <dgm:cxn modelId="{14D35EB4-F538-4374-8612-B08F29935389}" type="presParOf" srcId="{9AE769E9-D5F8-4873-855D-79012C08FD93}" destId="{2048DEF6-14EA-473A-8365-E3D6D19191B6}" srcOrd="0" destOrd="0" presId="urn:microsoft.com/office/officeart/2005/8/layout/hierarchy1"/>
    <dgm:cxn modelId="{92356376-B655-4420-AC6A-AFE9D11AF614}" type="presParOf" srcId="{2048DEF6-14EA-473A-8365-E3D6D19191B6}" destId="{992DF7D0-FC4E-4AA1-BCF8-C7E4E7A6C723}" srcOrd="0" destOrd="0" presId="urn:microsoft.com/office/officeart/2005/8/layout/hierarchy1"/>
    <dgm:cxn modelId="{3C2FA546-ABE5-422C-B372-5B42E373B793}" type="presParOf" srcId="{2048DEF6-14EA-473A-8365-E3D6D19191B6}" destId="{15531DF7-BA6B-472A-8E5B-ADA0CFD7DB39}" srcOrd="1" destOrd="0" presId="urn:microsoft.com/office/officeart/2005/8/layout/hierarchy1"/>
    <dgm:cxn modelId="{8C1D9248-E769-4AC0-8BDE-CD534C1CB455}" type="presParOf" srcId="{9AE769E9-D5F8-4873-855D-79012C08FD93}" destId="{E244FF40-E956-4583-9716-79BBA27ABD0B}" srcOrd="1" destOrd="0" presId="urn:microsoft.com/office/officeart/2005/8/layout/hierarchy1"/>
    <dgm:cxn modelId="{8A32C800-423F-48BE-93AA-3E541026F126}" type="presParOf" srcId="{583D68F4-BEE5-4DF6-BB61-9D9F35987B78}" destId="{25ADF174-B1B6-4B34-855F-186013F5161D}" srcOrd="4" destOrd="0" presId="urn:microsoft.com/office/officeart/2005/8/layout/hierarchy1"/>
    <dgm:cxn modelId="{1FBF527B-04DD-420C-AF9A-0E8B5ED1D488}" type="presParOf" srcId="{583D68F4-BEE5-4DF6-BB61-9D9F35987B78}" destId="{6830DC61-C967-4402-A85F-9886AFFBABAD}" srcOrd="5" destOrd="0" presId="urn:microsoft.com/office/officeart/2005/8/layout/hierarchy1"/>
    <dgm:cxn modelId="{A876FA7F-67D4-40A5-8C5F-2FCA71F5EC19}" type="presParOf" srcId="{6830DC61-C967-4402-A85F-9886AFFBABAD}" destId="{CDA51262-93DB-405B-827E-EA2675C38E22}" srcOrd="0" destOrd="0" presId="urn:microsoft.com/office/officeart/2005/8/layout/hierarchy1"/>
    <dgm:cxn modelId="{F001281A-4B8A-4F04-B1A3-E273BF9FFF56}" type="presParOf" srcId="{CDA51262-93DB-405B-827E-EA2675C38E22}" destId="{61EA892A-86DB-4282-9629-06734F75C323}" srcOrd="0" destOrd="0" presId="urn:microsoft.com/office/officeart/2005/8/layout/hierarchy1"/>
    <dgm:cxn modelId="{4B666E46-F50E-4768-BFF3-1F5648E8B833}" type="presParOf" srcId="{CDA51262-93DB-405B-827E-EA2675C38E22}" destId="{630971D2-F90C-4C7A-B23A-11C4B205C490}" srcOrd="1" destOrd="0" presId="urn:microsoft.com/office/officeart/2005/8/layout/hierarchy1"/>
    <dgm:cxn modelId="{89CC3640-9A51-483A-B1D9-8CDFD48E25A0}" type="presParOf" srcId="{6830DC61-C967-4402-A85F-9886AFFBABAD}" destId="{CB9ED8EC-0FA0-4B61-911B-821CDC65F7DA}" srcOrd="1" destOrd="0" presId="urn:microsoft.com/office/officeart/2005/8/layout/hierarchy1"/>
    <dgm:cxn modelId="{A35ED9A8-4816-4CA7-9128-741231F11431}" type="presParOf" srcId="{CB9ED8EC-0FA0-4B61-911B-821CDC65F7DA}" destId="{13D216B9-CD57-488B-842F-41D76A45C7C4}" srcOrd="0" destOrd="0" presId="urn:microsoft.com/office/officeart/2005/8/layout/hierarchy1"/>
    <dgm:cxn modelId="{2A6B8288-81C6-442F-B4C9-016E992B953B}" type="presParOf" srcId="{CB9ED8EC-0FA0-4B61-911B-821CDC65F7DA}" destId="{ED292751-7468-4C1E-BE58-62EE93B0488F}" srcOrd="1" destOrd="0" presId="urn:microsoft.com/office/officeart/2005/8/layout/hierarchy1"/>
    <dgm:cxn modelId="{9AE26D87-144C-47A0-97AA-0470A911B61C}" type="presParOf" srcId="{ED292751-7468-4C1E-BE58-62EE93B0488F}" destId="{BE040952-7B31-4EB1-94C5-6A4BABB2941C}" srcOrd="0" destOrd="0" presId="urn:microsoft.com/office/officeart/2005/8/layout/hierarchy1"/>
    <dgm:cxn modelId="{62FF8D02-B561-49E8-A9B7-4DD1368A3CED}" type="presParOf" srcId="{BE040952-7B31-4EB1-94C5-6A4BABB2941C}" destId="{BF78E6CE-2BBB-4DFB-818A-D3CCC051E3C1}" srcOrd="0" destOrd="0" presId="urn:microsoft.com/office/officeart/2005/8/layout/hierarchy1"/>
    <dgm:cxn modelId="{1E6451A9-CF00-4122-B033-33D790E9742A}" type="presParOf" srcId="{BE040952-7B31-4EB1-94C5-6A4BABB2941C}" destId="{854A390A-E475-424F-9920-07D8A5845A95}" srcOrd="1" destOrd="0" presId="urn:microsoft.com/office/officeart/2005/8/layout/hierarchy1"/>
    <dgm:cxn modelId="{22BEF84C-B71D-47DF-AD37-57E197EA063F}" type="presParOf" srcId="{ED292751-7468-4C1E-BE58-62EE93B0488F}" destId="{AD8D9857-E713-432A-B0EE-D566D7FE7FF6}" srcOrd="1" destOrd="0" presId="urn:microsoft.com/office/officeart/2005/8/layout/hierarchy1"/>
    <dgm:cxn modelId="{995D3DF3-7ACF-4945-9A5B-49102117EC75}" type="presParOf" srcId="{AD8D9857-E713-432A-B0EE-D566D7FE7FF6}" destId="{E7791A2D-99EF-44F6-903A-F8E0E932CAF9}" srcOrd="0" destOrd="0" presId="urn:microsoft.com/office/officeart/2005/8/layout/hierarchy1"/>
    <dgm:cxn modelId="{C62DE048-E921-47F3-A405-26446287E3F6}" type="presParOf" srcId="{AD8D9857-E713-432A-B0EE-D566D7FE7FF6}" destId="{E27E62F9-C524-4F44-8753-B4827BBA6807}" srcOrd="1" destOrd="0" presId="urn:microsoft.com/office/officeart/2005/8/layout/hierarchy1"/>
    <dgm:cxn modelId="{82CB4602-1261-4A09-9E61-6725F017E8DC}" type="presParOf" srcId="{E27E62F9-C524-4F44-8753-B4827BBA6807}" destId="{64BBAB39-E8A9-44B8-BB08-0B10A746F691}" srcOrd="0" destOrd="0" presId="urn:microsoft.com/office/officeart/2005/8/layout/hierarchy1"/>
    <dgm:cxn modelId="{6A57AF4D-B2C8-467C-BBAA-4DE5AB0E198C}" type="presParOf" srcId="{64BBAB39-E8A9-44B8-BB08-0B10A746F691}" destId="{158B49C0-CDBA-4E10-BD9E-7B92A16BE84F}" srcOrd="0" destOrd="0" presId="urn:microsoft.com/office/officeart/2005/8/layout/hierarchy1"/>
    <dgm:cxn modelId="{31489959-DB4B-45E7-9F1E-AB5549B287AA}" type="presParOf" srcId="{64BBAB39-E8A9-44B8-BB08-0B10A746F691}" destId="{D20315E6-2FBE-48AF-9106-38FE8DE105E6}" srcOrd="1" destOrd="0" presId="urn:microsoft.com/office/officeart/2005/8/layout/hierarchy1"/>
    <dgm:cxn modelId="{4A8E8DA9-402E-45F3-A4EE-9C1E7D7E803F}" type="presParOf" srcId="{E27E62F9-C524-4F44-8753-B4827BBA6807}" destId="{D42D2AF5-A65C-4B7C-B23A-9736CFBFE3F5}" srcOrd="1" destOrd="0" presId="urn:microsoft.com/office/officeart/2005/8/layout/hierarchy1"/>
    <dgm:cxn modelId="{C20D51F8-1A63-4D7F-B09B-B7656C61CD6F}" type="presParOf" srcId="{D42D2AF5-A65C-4B7C-B23A-9736CFBFE3F5}" destId="{E644450E-CE9D-4971-8B54-917536251AAC}" srcOrd="0" destOrd="0" presId="urn:microsoft.com/office/officeart/2005/8/layout/hierarchy1"/>
    <dgm:cxn modelId="{0FC6F69B-8DD2-4608-A680-47881388A161}" type="presParOf" srcId="{D42D2AF5-A65C-4B7C-B23A-9736CFBFE3F5}" destId="{7A33732A-0B2A-4035-B587-6BFFC70CB6F4}" srcOrd="1" destOrd="0" presId="urn:microsoft.com/office/officeart/2005/8/layout/hierarchy1"/>
    <dgm:cxn modelId="{B11413BC-8D29-455A-BD4B-147F7F590898}" type="presParOf" srcId="{7A33732A-0B2A-4035-B587-6BFFC70CB6F4}" destId="{8B109EA0-5041-4389-AB13-C2FDE4D3943C}" srcOrd="0" destOrd="0" presId="urn:microsoft.com/office/officeart/2005/8/layout/hierarchy1"/>
    <dgm:cxn modelId="{29D390A2-604D-4C35-8541-DAC509343FB5}" type="presParOf" srcId="{8B109EA0-5041-4389-AB13-C2FDE4D3943C}" destId="{7FB91FE2-1681-416D-8D4B-76DF20956CAD}" srcOrd="0" destOrd="0" presId="urn:microsoft.com/office/officeart/2005/8/layout/hierarchy1"/>
    <dgm:cxn modelId="{2763ED26-388C-437B-B1CD-B0A0EA0151E7}" type="presParOf" srcId="{8B109EA0-5041-4389-AB13-C2FDE4D3943C}" destId="{9EE781EF-294D-4AD6-8327-E3191A5A0997}" srcOrd="1" destOrd="0" presId="urn:microsoft.com/office/officeart/2005/8/layout/hierarchy1"/>
    <dgm:cxn modelId="{F6AE9E7B-AECA-4553-94EB-C2844F2C2C09}" type="presParOf" srcId="{7A33732A-0B2A-4035-B587-6BFFC70CB6F4}" destId="{04A1E469-16F0-4C54-88C3-20BC55A4F293}" srcOrd="1" destOrd="0" presId="urn:microsoft.com/office/officeart/2005/8/layout/hierarchy1"/>
    <dgm:cxn modelId="{BCD2BF8D-945C-4290-9303-61CAE704144E}" type="presParOf" srcId="{AD8D9857-E713-432A-B0EE-D566D7FE7FF6}" destId="{F427002E-4A36-49A8-B033-1DCA6EC143C7}" srcOrd="2" destOrd="0" presId="urn:microsoft.com/office/officeart/2005/8/layout/hierarchy1"/>
    <dgm:cxn modelId="{38D96870-FDFC-4281-85BD-F657BA5D72B1}" type="presParOf" srcId="{AD8D9857-E713-432A-B0EE-D566D7FE7FF6}" destId="{56E71670-4BD7-4920-9CD1-E5309CB9643D}" srcOrd="3" destOrd="0" presId="urn:microsoft.com/office/officeart/2005/8/layout/hierarchy1"/>
    <dgm:cxn modelId="{1D365811-FAFE-46C5-9E80-29C10A884BDE}" type="presParOf" srcId="{56E71670-4BD7-4920-9CD1-E5309CB9643D}" destId="{52A2D132-73E6-4069-AD7C-E9FA71C1608C}" srcOrd="0" destOrd="0" presId="urn:microsoft.com/office/officeart/2005/8/layout/hierarchy1"/>
    <dgm:cxn modelId="{A15ED2CA-F5AD-4F38-87EA-E9B6CFE97243}" type="presParOf" srcId="{52A2D132-73E6-4069-AD7C-E9FA71C1608C}" destId="{8A5D134E-CB60-4FD8-9396-F89994C47364}" srcOrd="0" destOrd="0" presId="urn:microsoft.com/office/officeart/2005/8/layout/hierarchy1"/>
    <dgm:cxn modelId="{B1B49C55-5C7E-4FD6-BF32-169840F455D8}" type="presParOf" srcId="{52A2D132-73E6-4069-AD7C-E9FA71C1608C}" destId="{D1BD0949-A022-48CA-B95C-2BB30CFD87FB}" srcOrd="1" destOrd="0" presId="urn:microsoft.com/office/officeart/2005/8/layout/hierarchy1"/>
    <dgm:cxn modelId="{8FE47B5A-09EB-40C0-A4BD-D7185A2B4DCF}" type="presParOf" srcId="{56E71670-4BD7-4920-9CD1-E5309CB9643D}" destId="{E423C9C3-71AE-4C41-93E2-E129B19FADAC}" srcOrd="1" destOrd="0" presId="urn:microsoft.com/office/officeart/2005/8/layout/hierarchy1"/>
    <dgm:cxn modelId="{9FF7BF19-B22F-4AF0-9C00-AAF1F46F8851}" type="presParOf" srcId="{E423C9C3-71AE-4C41-93E2-E129B19FADAC}" destId="{1181F3E6-DE60-465F-B82B-136B14A49B2F}" srcOrd="0" destOrd="0" presId="urn:microsoft.com/office/officeart/2005/8/layout/hierarchy1"/>
    <dgm:cxn modelId="{84C614FD-45C5-4394-81D4-46E6092989CF}" type="presParOf" srcId="{E423C9C3-71AE-4C41-93E2-E129B19FADAC}" destId="{E0109BE8-F2F6-4CCB-87A3-55390CC8FE9A}" srcOrd="1" destOrd="0" presId="urn:microsoft.com/office/officeart/2005/8/layout/hierarchy1"/>
    <dgm:cxn modelId="{051B72F6-09ED-40B5-A1A3-F4F3BBD70A2C}" type="presParOf" srcId="{E0109BE8-F2F6-4CCB-87A3-55390CC8FE9A}" destId="{6C18A4BE-CD19-44B3-93F8-1D5F9290B242}" srcOrd="0" destOrd="0" presId="urn:microsoft.com/office/officeart/2005/8/layout/hierarchy1"/>
    <dgm:cxn modelId="{65A73C5D-E64A-4862-970D-B2FC1FFD1A35}" type="presParOf" srcId="{6C18A4BE-CD19-44B3-93F8-1D5F9290B242}" destId="{D0B274D1-90D7-4B2A-BC00-B589576F5FF5}" srcOrd="0" destOrd="0" presId="urn:microsoft.com/office/officeart/2005/8/layout/hierarchy1"/>
    <dgm:cxn modelId="{3C36F0AE-2AB4-4EF0-A564-BE47FB2DB71F}" type="presParOf" srcId="{6C18A4BE-CD19-44B3-93F8-1D5F9290B242}" destId="{96E8C23E-4E88-45B5-8470-7BEFDF800172}" srcOrd="1" destOrd="0" presId="urn:microsoft.com/office/officeart/2005/8/layout/hierarchy1"/>
    <dgm:cxn modelId="{5DDB4CA6-4055-40F4-89E5-AFCD68165614}" type="presParOf" srcId="{E0109BE8-F2F6-4CCB-87A3-55390CC8FE9A}" destId="{E4DA8D84-93BC-4D85-894A-BA6B51F19A4C}" srcOrd="1" destOrd="0" presId="urn:microsoft.com/office/officeart/2005/8/layout/hierarchy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181F3E6-DE60-465F-B82B-136B14A49B2F}">
      <dsp:nvSpPr>
        <dsp:cNvPr id="0" name=""/>
        <dsp:cNvSpPr/>
      </dsp:nvSpPr>
      <dsp:spPr>
        <a:xfrm>
          <a:off x="5002388" y="3557533"/>
          <a:ext cx="91440" cy="303052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30305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427002E-4A36-49A8-B033-1DCA6EC143C7}">
      <dsp:nvSpPr>
        <dsp:cNvPr id="0" name=""/>
        <dsp:cNvSpPr/>
      </dsp:nvSpPr>
      <dsp:spPr>
        <a:xfrm>
          <a:off x="4411321" y="2592801"/>
          <a:ext cx="636786" cy="30305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06521"/>
              </a:lnTo>
              <a:lnTo>
                <a:pt x="636786" y="206521"/>
              </a:lnTo>
              <a:lnTo>
                <a:pt x="636786" y="30305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644450E-CE9D-4971-8B54-917536251AAC}">
      <dsp:nvSpPr>
        <dsp:cNvPr id="0" name=""/>
        <dsp:cNvSpPr/>
      </dsp:nvSpPr>
      <dsp:spPr>
        <a:xfrm>
          <a:off x="3728814" y="3557533"/>
          <a:ext cx="91440" cy="303052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30305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7791A2D-99EF-44F6-903A-F8E0E932CAF9}">
      <dsp:nvSpPr>
        <dsp:cNvPr id="0" name=""/>
        <dsp:cNvSpPr/>
      </dsp:nvSpPr>
      <dsp:spPr>
        <a:xfrm>
          <a:off x="3774534" y="2592801"/>
          <a:ext cx="636786" cy="303052"/>
        </a:xfrm>
        <a:custGeom>
          <a:avLst/>
          <a:gdLst/>
          <a:ahLst/>
          <a:cxnLst/>
          <a:rect l="0" t="0" r="0" b="0"/>
          <a:pathLst>
            <a:path>
              <a:moveTo>
                <a:pt x="636786" y="0"/>
              </a:moveTo>
              <a:lnTo>
                <a:pt x="636786" y="206521"/>
              </a:lnTo>
              <a:lnTo>
                <a:pt x="0" y="206521"/>
              </a:lnTo>
              <a:lnTo>
                <a:pt x="0" y="30305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3D216B9-CD57-488B-842F-41D76A45C7C4}">
      <dsp:nvSpPr>
        <dsp:cNvPr id="0" name=""/>
        <dsp:cNvSpPr/>
      </dsp:nvSpPr>
      <dsp:spPr>
        <a:xfrm>
          <a:off x="4365601" y="1628068"/>
          <a:ext cx="91440" cy="303052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30305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5ADF174-B1B6-4B34-855F-186013F5161D}">
      <dsp:nvSpPr>
        <dsp:cNvPr id="0" name=""/>
        <dsp:cNvSpPr/>
      </dsp:nvSpPr>
      <dsp:spPr>
        <a:xfrm>
          <a:off x="3137747" y="663336"/>
          <a:ext cx="1273573" cy="30305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06521"/>
              </a:lnTo>
              <a:lnTo>
                <a:pt x="1273573" y="206521"/>
              </a:lnTo>
              <a:lnTo>
                <a:pt x="1273573" y="303052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17F8A89-E1FB-42D5-ABEE-ECF1640AECF4}">
      <dsp:nvSpPr>
        <dsp:cNvPr id="0" name=""/>
        <dsp:cNvSpPr/>
      </dsp:nvSpPr>
      <dsp:spPr>
        <a:xfrm>
          <a:off x="3092027" y="1628068"/>
          <a:ext cx="91440" cy="303052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30305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DFD6991-02E1-49CF-9601-C7C5BADCEC6F}">
      <dsp:nvSpPr>
        <dsp:cNvPr id="0" name=""/>
        <dsp:cNvSpPr/>
      </dsp:nvSpPr>
      <dsp:spPr>
        <a:xfrm>
          <a:off x="3092027" y="663336"/>
          <a:ext cx="91440" cy="303052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303052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F6E1F03-3090-4241-8B63-F6D07B16DD58}">
      <dsp:nvSpPr>
        <dsp:cNvPr id="0" name=""/>
        <dsp:cNvSpPr/>
      </dsp:nvSpPr>
      <dsp:spPr>
        <a:xfrm>
          <a:off x="2455240" y="3557533"/>
          <a:ext cx="91440" cy="303052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30305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FDA5FE2-6B7E-4CB6-85AC-FB516A8B0722}">
      <dsp:nvSpPr>
        <dsp:cNvPr id="0" name=""/>
        <dsp:cNvSpPr/>
      </dsp:nvSpPr>
      <dsp:spPr>
        <a:xfrm>
          <a:off x="1864173" y="2592801"/>
          <a:ext cx="636786" cy="30305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06521"/>
              </a:lnTo>
              <a:lnTo>
                <a:pt x="636786" y="206521"/>
              </a:lnTo>
              <a:lnTo>
                <a:pt x="636786" y="30305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7640EEC-05D1-4D19-98D1-D0E625CD3159}">
      <dsp:nvSpPr>
        <dsp:cNvPr id="0" name=""/>
        <dsp:cNvSpPr/>
      </dsp:nvSpPr>
      <dsp:spPr>
        <a:xfrm>
          <a:off x="1181666" y="3557533"/>
          <a:ext cx="91440" cy="303052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30305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D138B0C-6B8E-4053-97E4-3B17CFB9BDAB}">
      <dsp:nvSpPr>
        <dsp:cNvPr id="0" name=""/>
        <dsp:cNvSpPr/>
      </dsp:nvSpPr>
      <dsp:spPr>
        <a:xfrm>
          <a:off x="1227386" y="2592801"/>
          <a:ext cx="636786" cy="303052"/>
        </a:xfrm>
        <a:custGeom>
          <a:avLst/>
          <a:gdLst/>
          <a:ahLst/>
          <a:cxnLst/>
          <a:rect l="0" t="0" r="0" b="0"/>
          <a:pathLst>
            <a:path>
              <a:moveTo>
                <a:pt x="636786" y="0"/>
              </a:moveTo>
              <a:lnTo>
                <a:pt x="636786" y="206521"/>
              </a:lnTo>
              <a:lnTo>
                <a:pt x="0" y="206521"/>
              </a:lnTo>
              <a:lnTo>
                <a:pt x="0" y="30305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5362C13-6596-42C5-ABED-C3EDA04C889A}">
      <dsp:nvSpPr>
        <dsp:cNvPr id="0" name=""/>
        <dsp:cNvSpPr/>
      </dsp:nvSpPr>
      <dsp:spPr>
        <a:xfrm>
          <a:off x="1818453" y="1628068"/>
          <a:ext cx="91440" cy="303052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30305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D39278C-7B0F-4AEB-B38C-B0D92167E39A}">
      <dsp:nvSpPr>
        <dsp:cNvPr id="0" name=""/>
        <dsp:cNvSpPr/>
      </dsp:nvSpPr>
      <dsp:spPr>
        <a:xfrm>
          <a:off x="1864173" y="663336"/>
          <a:ext cx="1273573" cy="303052"/>
        </a:xfrm>
        <a:custGeom>
          <a:avLst/>
          <a:gdLst/>
          <a:ahLst/>
          <a:cxnLst/>
          <a:rect l="0" t="0" r="0" b="0"/>
          <a:pathLst>
            <a:path>
              <a:moveTo>
                <a:pt x="1273573" y="0"/>
              </a:moveTo>
              <a:lnTo>
                <a:pt x="1273573" y="206521"/>
              </a:lnTo>
              <a:lnTo>
                <a:pt x="0" y="206521"/>
              </a:lnTo>
              <a:lnTo>
                <a:pt x="0" y="303052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C0CBA3C-3385-4AD0-AED5-6DFF962281A0}">
      <dsp:nvSpPr>
        <dsp:cNvPr id="0" name=""/>
        <dsp:cNvSpPr/>
      </dsp:nvSpPr>
      <dsp:spPr>
        <a:xfrm>
          <a:off x="2616740" y="1657"/>
          <a:ext cx="1042015" cy="66167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894CCA9F-C679-4E3B-89E0-FD77322C9A22}">
      <dsp:nvSpPr>
        <dsp:cNvPr id="0" name=""/>
        <dsp:cNvSpPr/>
      </dsp:nvSpPr>
      <dsp:spPr>
        <a:xfrm>
          <a:off x="2732519" y="111647"/>
          <a:ext cx="1042015" cy="661679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770" tIns="64770" rIns="64770" bIns="64770" numCol="1" spcCol="1270" anchor="ctr" anchorCtr="0">
          <a:noAutofit/>
        </a:bodyPr>
        <a:lstStyle/>
        <a:p>
          <a:pPr marL="0" lvl="0" indent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tr-TR" sz="1700" kern="1200"/>
            <a:t>Hava Durumu</a:t>
          </a:r>
        </a:p>
      </dsp:txBody>
      <dsp:txXfrm>
        <a:off x="2751899" y="131027"/>
        <a:ext cx="1003255" cy="622919"/>
      </dsp:txXfrm>
    </dsp:sp>
    <dsp:sp modelId="{36484F80-11E0-442D-84B8-0D1AFDAE9EF1}">
      <dsp:nvSpPr>
        <dsp:cNvPr id="0" name=""/>
        <dsp:cNvSpPr/>
      </dsp:nvSpPr>
      <dsp:spPr>
        <a:xfrm>
          <a:off x="1343166" y="966389"/>
          <a:ext cx="1042015" cy="66167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FFE8882F-827E-4AA2-80ED-45C20455BC54}">
      <dsp:nvSpPr>
        <dsp:cNvPr id="0" name=""/>
        <dsp:cNvSpPr/>
      </dsp:nvSpPr>
      <dsp:spPr>
        <a:xfrm>
          <a:off x="1458945" y="1076379"/>
          <a:ext cx="1042015" cy="661679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770" tIns="64770" rIns="64770" bIns="64770" numCol="1" spcCol="1270" anchor="ctr" anchorCtr="0">
          <a:noAutofit/>
        </a:bodyPr>
        <a:lstStyle/>
        <a:p>
          <a:pPr marL="0" lvl="0" indent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tr-TR" sz="1700" kern="1200"/>
            <a:t>Güneşli</a:t>
          </a:r>
        </a:p>
      </dsp:txBody>
      <dsp:txXfrm>
        <a:off x="1478325" y="1095759"/>
        <a:ext cx="1003255" cy="622919"/>
      </dsp:txXfrm>
    </dsp:sp>
    <dsp:sp modelId="{C3024C12-A791-43F7-95DB-42007A388563}">
      <dsp:nvSpPr>
        <dsp:cNvPr id="0" name=""/>
        <dsp:cNvSpPr/>
      </dsp:nvSpPr>
      <dsp:spPr>
        <a:xfrm>
          <a:off x="1343166" y="1931121"/>
          <a:ext cx="1042015" cy="66167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DAE3AC24-E8C4-4DA0-8032-55691B4735BE}">
      <dsp:nvSpPr>
        <dsp:cNvPr id="0" name=""/>
        <dsp:cNvSpPr/>
      </dsp:nvSpPr>
      <dsp:spPr>
        <a:xfrm>
          <a:off x="1458945" y="2041111"/>
          <a:ext cx="1042015" cy="661679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770" tIns="64770" rIns="64770" bIns="64770" numCol="1" spcCol="1270" anchor="ctr" anchorCtr="0">
          <a:noAutofit/>
        </a:bodyPr>
        <a:lstStyle/>
        <a:p>
          <a:pPr marL="0" lvl="0" indent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tr-TR" sz="1700" kern="1200"/>
            <a:t>Rüzgar</a:t>
          </a:r>
        </a:p>
      </dsp:txBody>
      <dsp:txXfrm>
        <a:off x="1478325" y="2060491"/>
        <a:ext cx="1003255" cy="622919"/>
      </dsp:txXfrm>
    </dsp:sp>
    <dsp:sp modelId="{8344DF42-854E-4CEB-A25B-9916306726FB}">
      <dsp:nvSpPr>
        <dsp:cNvPr id="0" name=""/>
        <dsp:cNvSpPr/>
      </dsp:nvSpPr>
      <dsp:spPr>
        <a:xfrm>
          <a:off x="706379" y="2895853"/>
          <a:ext cx="1042015" cy="66167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A0225BD7-D85E-4FA0-854B-7E92B3C4316E}">
      <dsp:nvSpPr>
        <dsp:cNvPr id="0" name=""/>
        <dsp:cNvSpPr/>
      </dsp:nvSpPr>
      <dsp:spPr>
        <a:xfrm>
          <a:off x="822158" y="3005844"/>
          <a:ext cx="1042015" cy="661679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770" tIns="64770" rIns="64770" bIns="64770" numCol="1" spcCol="1270" anchor="ctr" anchorCtr="0">
          <a:noAutofit/>
        </a:bodyPr>
        <a:lstStyle/>
        <a:p>
          <a:pPr marL="0" lvl="0" indent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tr-TR" sz="1700" kern="1200"/>
            <a:t>Var</a:t>
          </a:r>
        </a:p>
      </dsp:txBody>
      <dsp:txXfrm>
        <a:off x="841538" y="3025224"/>
        <a:ext cx="1003255" cy="622919"/>
      </dsp:txXfrm>
    </dsp:sp>
    <dsp:sp modelId="{F0B3CC50-BDD7-4B1E-994D-ABAD22B9F83E}">
      <dsp:nvSpPr>
        <dsp:cNvPr id="0" name=""/>
        <dsp:cNvSpPr/>
      </dsp:nvSpPr>
      <dsp:spPr>
        <a:xfrm>
          <a:off x="706379" y="3860585"/>
          <a:ext cx="1042015" cy="66167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79D361C0-8E49-4366-9822-B78FA4BBF373}">
      <dsp:nvSpPr>
        <dsp:cNvPr id="0" name=""/>
        <dsp:cNvSpPr/>
      </dsp:nvSpPr>
      <dsp:spPr>
        <a:xfrm>
          <a:off x="822158" y="3970576"/>
          <a:ext cx="1042015" cy="661679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770" tIns="64770" rIns="64770" bIns="64770" numCol="1" spcCol="1270" anchor="ctr" anchorCtr="0">
          <a:noAutofit/>
        </a:bodyPr>
        <a:lstStyle/>
        <a:p>
          <a:pPr marL="0" lvl="0" indent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tr-TR" sz="1700" kern="1200"/>
            <a:t>Hayır</a:t>
          </a:r>
        </a:p>
      </dsp:txBody>
      <dsp:txXfrm>
        <a:off x="841538" y="3989956"/>
        <a:ext cx="1003255" cy="622919"/>
      </dsp:txXfrm>
    </dsp:sp>
    <dsp:sp modelId="{2B697DAB-C439-4DEB-8063-221D899FACC7}">
      <dsp:nvSpPr>
        <dsp:cNvPr id="0" name=""/>
        <dsp:cNvSpPr/>
      </dsp:nvSpPr>
      <dsp:spPr>
        <a:xfrm>
          <a:off x="1979953" y="2895853"/>
          <a:ext cx="1042015" cy="66167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F9F82D27-D2DF-46AB-BD69-27A7A6B453B4}">
      <dsp:nvSpPr>
        <dsp:cNvPr id="0" name=""/>
        <dsp:cNvSpPr/>
      </dsp:nvSpPr>
      <dsp:spPr>
        <a:xfrm>
          <a:off x="2095732" y="3005844"/>
          <a:ext cx="1042015" cy="661679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770" tIns="64770" rIns="64770" bIns="64770" numCol="1" spcCol="1270" anchor="ctr" anchorCtr="0">
          <a:noAutofit/>
        </a:bodyPr>
        <a:lstStyle/>
        <a:p>
          <a:pPr marL="0" lvl="0" indent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tr-TR" sz="1700" kern="1200"/>
            <a:t>Yok</a:t>
          </a:r>
        </a:p>
      </dsp:txBody>
      <dsp:txXfrm>
        <a:off x="2115112" y="3025224"/>
        <a:ext cx="1003255" cy="622919"/>
      </dsp:txXfrm>
    </dsp:sp>
    <dsp:sp modelId="{9ACD7E10-C843-4B93-A2C9-C144704A05FA}">
      <dsp:nvSpPr>
        <dsp:cNvPr id="0" name=""/>
        <dsp:cNvSpPr/>
      </dsp:nvSpPr>
      <dsp:spPr>
        <a:xfrm>
          <a:off x="1979953" y="3860585"/>
          <a:ext cx="1042015" cy="66167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BD5761B0-EEC3-4DDD-8894-D6864D7946ED}">
      <dsp:nvSpPr>
        <dsp:cNvPr id="0" name=""/>
        <dsp:cNvSpPr/>
      </dsp:nvSpPr>
      <dsp:spPr>
        <a:xfrm>
          <a:off x="2095732" y="3970576"/>
          <a:ext cx="1042015" cy="661679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770" tIns="64770" rIns="64770" bIns="64770" numCol="1" spcCol="1270" anchor="ctr" anchorCtr="0">
          <a:noAutofit/>
        </a:bodyPr>
        <a:lstStyle/>
        <a:p>
          <a:pPr marL="0" lvl="0" indent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tr-TR" sz="1700" kern="1200"/>
            <a:t>Evet</a:t>
          </a:r>
        </a:p>
      </dsp:txBody>
      <dsp:txXfrm>
        <a:off x="2115112" y="3989956"/>
        <a:ext cx="1003255" cy="622919"/>
      </dsp:txXfrm>
    </dsp:sp>
    <dsp:sp modelId="{6E80343E-5C7C-4959-A403-AD76E7E7F436}">
      <dsp:nvSpPr>
        <dsp:cNvPr id="0" name=""/>
        <dsp:cNvSpPr/>
      </dsp:nvSpPr>
      <dsp:spPr>
        <a:xfrm>
          <a:off x="2616740" y="966389"/>
          <a:ext cx="1042015" cy="66167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A6265EDA-67E9-4064-97B4-E8C5D4A9F856}">
      <dsp:nvSpPr>
        <dsp:cNvPr id="0" name=""/>
        <dsp:cNvSpPr/>
      </dsp:nvSpPr>
      <dsp:spPr>
        <a:xfrm>
          <a:off x="2732519" y="1076379"/>
          <a:ext cx="1042015" cy="661679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770" tIns="64770" rIns="64770" bIns="64770" numCol="1" spcCol="1270" anchor="ctr" anchorCtr="0">
          <a:noAutofit/>
        </a:bodyPr>
        <a:lstStyle/>
        <a:p>
          <a:pPr marL="0" lvl="0" indent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tr-TR" sz="1700" kern="1200"/>
            <a:t>Bulutlu</a:t>
          </a:r>
        </a:p>
      </dsp:txBody>
      <dsp:txXfrm>
        <a:off x="2751899" y="1095759"/>
        <a:ext cx="1003255" cy="622919"/>
      </dsp:txXfrm>
    </dsp:sp>
    <dsp:sp modelId="{992DF7D0-FC4E-4AA1-BCF8-C7E4E7A6C723}">
      <dsp:nvSpPr>
        <dsp:cNvPr id="0" name=""/>
        <dsp:cNvSpPr/>
      </dsp:nvSpPr>
      <dsp:spPr>
        <a:xfrm>
          <a:off x="2616740" y="1931121"/>
          <a:ext cx="1042015" cy="66167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5531DF7-BA6B-472A-8E5B-ADA0CFD7DB39}">
      <dsp:nvSpPr>
        <dsp:cNvPr id="0" name=""/>
        <dsp:cNvSpPr/>
      </dsp:nvSpPr>
      <dsp:spPr>
        <a:xfrm>
          <a:off x="2732519" y="2041111"/>
          <a:ext cx="1042015" cy="661679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770" tIns="64770" rIns="64770" bIns="64770" numCol="1" spcCol="1270" anchor="ctr" anchorCtr="0">
          <a:noAutofit/>
        </a:bodyPr>
        <a:lstStyle/>
        <a:p>
          <a:pPr marL="0" lvl="0" indent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tr-TR" sz="1700" kern="1200"/>
            <a:t>Evet</a:t>
          </a:r>
        </a:p>
      </dsp:txBody>
      <dsp:txXfrm>
        <a:off x="2751899" y="2060491"/>
        <a:ext cx="1003255" cy="622919"/>
      </dsp:txXfrm>
    </dsp:sp>
    <dsp:sp modelId="{61EA892A-86DB-4282-9629-06734F75C323}">
      <dsp:nvSpPr>
        <dsp:cNvPr id="0" name=""/>
        <dsp:cNvSpPr/>
      </dsp:nvSpPr>
      <dsp:spPr>
        <a:xfrm>
          <a:off x="3890314" y="966389"/>
          <a:ext cx="1042015" cy="66167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30971D2-F90C-4C7A-B23A-11C4B205C490}">
      <dsp:nvSpPr>
        <dsp:cNvPr id="0" name=""/>
        <dsp:cNvSpPr/>
      </dsp:nvSpPr>
      <dsp:spPr>
        <a:xfrm>
          <a:off x="4006093" y="1076379"/>
          <a:ext cx="1042015" cy="661679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770" tIns="64770" rIns="64770" bIns="64770" numCol="1" spcCol="1270" anchor="ctr" anchorCtr="0">
          <a:noAutofit/>
        </a:bodyPr>
        <a:lstStyle/>
        <a:p>
          <a:pPr marL="0" lvl="0" indent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tr-TR" sz="1700" kern="1200"/>
            <a:t>Yağmurlu</a:t>
          </a:r>
        </a:p>
      </dsp:txBody>
      <dsp:txXfrm>
        <a:off x="4025473" y="1095759"/>
        <a:ext cx="1003255" cy="622919"/>
      </dsp:txXfrm>
    </dsp:sp>
    <dsp:sp modelId="{BF78E6CE-2BBB-4DFB-818A-D3CCC051E3C1}">
      <dsp:nvSpPr>
        <dsp:cNvPr id="0" name=""/>
        <dsp:cNvSpPr/>
      </dsp:nvSpPr>
      <dsp:spPr>
        <a:xfrm>
          <a:off x="3890314" y="1931121"/>
          <a:ext cx="1042015" cy="66167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854A390A-E475-424F-9920-07D8A5845A95}">
      <dsp:nvSpPr>
        <dsp:cNvPr id="0" name=""/>
        <dsp:cNvSpPr/>
      </dsp:nvSpPr>
      <dsp:spPr>
        <a:xfrm>
          <a:off x="4006093" y="2041111"/>
          <a:ext cx="1042015" cy="661679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770" tIns="64770" rIns="64770" bIns="64770" numCol="1" spcCol="1270" anchor="ctr" anchorCtr="0">
          <a:noAutofit/>
        </a:bodyPr>
        <a:lstStyle/>
        <a:p>
          <a:pPr marL="0" lvl="0" indent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tr-TR" sz="1700" kern="1200"/>
            <a:t>Nem</a:t>
          </a:r>
        </a:p>
      </dsp:txBody>
      <dsp:txXfrm>
        <a:off x="4025473" y="2060491"/>
        <a:ext cx="1003255" cy="622919"/>
      </dsp:txXfrm>
    </dsp:sp>
    <dsp:sp modelId="{158B49C0-CDBA-4E10-BD9E-7B92A16BE84F}">
      <dsp:nvSpPr>
        <dsp:cNvPr id="0" name=""/>
        <dsp:cNvSpPr/>
      </dsp:nvSpPr>
      <dsp:spPr>
        <a:xfrm>
          <a:off x="3253527" y="2895853"/>
          <a:ext cx="1042015" cy="66167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D20315E6-2FBE-48AF-9106-38FE8DE105E6}">
      <dsp:nvSpPr>
        <dsp:cNvPr id="0" name=""/>
        <dsp:cNvSpPr/>
      </dsp:nvSpPr>
      <dsp:spPr>
        <a:xfrm>
          <a:off x="3369306" y="3005844"/>
          <a:ext cx="1042015" cy="661679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770" tIns="64770" rIns="64770" bIns="64770" numCol="1" spcCol="1270" anchor="ctr" anchorCtr="0">
          <a:noAutofit/>
        </a:bodyPr>
        <a:lstStyle/>
        <a:p>
          <a:pPr marL="0" lvl="0" indent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tr-TR" sz="1700" kern="1200"/>
            <a:t>Yüksek</a:t>
          </a:r>
        </a:p>
      </dsp:txBody>
      <dsp:txXfrm>
        <a:off x="3388686" y="3025224"/>
        <a:ext cx="1003255" cy="622919"/>
      </dsp:txXfrm>
    </dsp:sp>
    <dsp:sp modelId="{7FB91FE2-1681-416D-8D4B-76DF20956CAD}">
      <dsp:nvSpPr>
        <dsp:cNvPr id="0" name=""/>
        <dsp:cNvSpPr/>
      </dsp:nvSpPr>
      <dsp:spPr>
        <a:xfrm>
          <a:off x="3253527" y="3860585"/>
          <a:ext cx="1042015" cy="66167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9EE781EF-294D-4AD6-8327-E3191A5A0997}">
      <dsp:nvSpPr>
        <dsp:cNvPr id="0" name=""/>
        <dsp:cNvSpPr/>
      </dsp:nvSpPr>
      <dsp:spPr>
        <a:xfrm>
          <a:off x="3369306" y="3970576"/>
          <a:ext cx="1042015" cy="661679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770" tIns="64770" rIns="64770" bIns="64770" numCol="1" spcCol="1270" anchor="ctr" anchorCtr="0">
          <a:noAutofit/>
        </a:bodyPr>
        <a:lstStyle/>
        <a:p>
          <a:pPr marL="0" lvl="0" indent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tr-TR" sz="1700" kern="1200"/>
            <a:t>Hayır</a:t>
          </a:r>
        </a:p>
      </dsp:txBody>
      <dsp:txXfrm>
        <a:off x="3388686" y="3989956"/>
        <a:ext cx="1003255" cy="622919"/>
      </dsp:txXfrm>
    </dsp:sp>
    <dsp:sp modelId="{8A5D134E-CB60-4FD8-9396-F89994C47364}">
      <dsp:nvSpPr>
        <dsp:cNvPr id="0" name=""/>
        <dsp:cNvSpPr/>
      </dsp:nvSpPr>
      <dsp:spPr>
        <a:xfrm>
          <a:off x="4527101" y="2895853"/>
          <a:ext cx="1042015" cy="66167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D1BD0949-A022-48CA-B95C-2BB30CFD87FB}">
      <dsp:nvSpPr>
        <dsp:cNvPr id="0" name=""/>
        <dsp:cNvSpPr/>
      </dsp:nvSpPr>
      <dsp:spPr>
        <a:xfrm>
          <a:off x="4642880" y="3005844"/>
          <a:ext cx="1042015" cy="661679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770" tIns="64770" rIns="64770" bIns="64770" numCol="1" spcCol="1270" anchor="ctr" anchorCtr="0">
          <a:noAutofit/>
        </a:bodyPr>
        <a:lstStyle/>
        <a:p>
          <a:pPr marL="0" lvl="0" indent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tr-TR" sz="1700" kern="1200"/>
            <a:t>Normal</a:t>
          </a:r>
        </a:p>
      </dsp:txBody>
      <dsp:txXfrm>
        <a:off x="4662260" y="3025224"/>
        <a:ext cx="1003255" cy="622919"/>
      </dsp:txXfrm>
    </dsp:sp>
    <dsp:sp modelId="{D0B274D1-90D7-4B2A-BC00-B589576F5FF5}">
      <dsp:nvSpPr>
        <dsp:cNvPr id="0" name=""/>
        <dsp:cNvSpPr/>
      </dsp:nvSpPr>
      <dsp:spPr>
        <a:xfrm>
          <a:off x="4527101" y="3860585"/>
          <a:ext cx="1042015" cy="66167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96E8C23E-4E88-45B5-8470-7BEFDF800172}">
      <dsp:nvSpPr>
        <dsp:cNvPr id="0" name=""/>
        <dsp:cNvSpPr/>
      </dsp:nvSpPr>
      <dsp:spPr>
        <a:xfrm>
          <a:off x="4642880" y="3970576"/>
          <a:ext cx="1042015" cy="661679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770" tIns="64770" rIns="64770" bIns="64770" numCol="1" spcCol="1270" anchor="ctr" anchorCtr="0">
          <a:noAutofit/>
        </a:bodyPr>
        <a:lstStyle/>
        <a:p>
          <a:pPr marL="0" lvl="0" indent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tr-TR" sz="1700" kern="1200"/>
            <a:t>Evet</a:t>
          </a:r>
        </a:p>
      </dsp:txBody>
      <dsp:txXfrm>
        <a:off x="4662260" y="3989956"/>
        <a:ext cx="1003255" cy="622919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1">
  <dgm:title val=""/>
  <dgm:desc val=""/>
  <dgm:catLst>
    <dgm:cat type="hierarchy" pri="2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hierChild1">
    <dgm:varLst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primFontSz" for="des" ptType="node" op="equ" val="65"/>
      <dgm:constr type="w" for="des" forName="composite" refType="w"/>
      <dgm:constr type="h" for="des" forName="composite" refType="w" refFor="des" refForName="composite" fact="0.667"/>
      <dgm:constr type="w" for="des" forName="composite2" refType="w" refFor="des" refForName="composite"/>
      <dgm:constr type="h" for="des" forName="composite2" refType="h" refFor="des" refForName="composite"/>
      <dgm:constr type="w" for="des" forName="composite3" refType="w" refFor="des" refForName="composite"/>
      <dgm:constr type="h" for="des" forName="composite3" refType="h" refFor="des" refForName="composite"/>
      <dgm:constr type="w" for="des" forName="composite4" refType="w" refFor="des" refForName="composite"/>
      <dgm:constr type="h" for="des" forName="composite4" refType="h" refFor="des" refForName="composite"/>
      <dgm:constr type="w" for="des" forName="composite5" refType="w" refFor="des" refForName="composite"/>
      <dgm:constr type="h" for="des" forName="composite5" refType="h" refFor="des" refForName="composite"/>
      <dgm:constr type="sibSp" refType="w" refFor="des" refForName="composite" fact="0.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p" for="des" forName="hierRoot1" refType="h" refFor="des" refForName="composite" fact="0.25"/>
      <dgm:constr type="sp" for="des" forName="hierRoot2" refType="sp" refFor="des" refForName="hierRoot1"/>
      <dgm:constr type="sp" for="des" forName="hierRoot3" refType="sp" refFor="des" refForName="hierRoot1"/>
      <dgm:constr type="sp" for="des" forName="hierRoot4" refType="sp" refFor="des" refForName="hierRoot1"/>
      <dgm:constr type="sp" for="des" forName="hierRoot5" refType="sp" refFor="des" refForName="hierRoot1"/>
    </dgm:constrLst>
    <dgm:ruleLst/>
    <dgm:forEach name="Name3" axis="ch">
      <dgm:forEach name="Name4" axis="self" ptType="node">
        <dgm:layoutNode name="hierRoot1">
          <dgm:alg type="hierRoot"/>
          <dgm:shape xmlns:r="http://schemas.openxmlformats.org/officeDocument/2006/relationships" r:blip="">
            <dgm:adjLst/>
          </dgm:shape>
          <dgm:presOf/>
          <dgm:constrLst>
            <dgm:constr type="bendDist" for="des" ptType="parTrans" refType="sp" fact="0.5"/>
          </dgm:constrLst>
          <dgm:ruleLst/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onstrLst>
              <dgm:constr type="w" for="ch" forName="background" refType="w" fact="0.9"/>
              <dgm:constr type="h" for="ch" forName="background" refType="w" refFor="ch" refForName="background" fact="0.635"/>
              <dgm:constr type="t" for="ch" forName="background"/>
              <dgm:constr type="l" for="ch" forName="background"/>
              <dgm:constr type="w" for="ch" forName="text" refType="w" fact="0.9"/>
              <dgm:constr type="h" for="ch" forName="text" refType="w" refFor="ch" refForName="text" fact="0.635"/>
              <dgm:constr type="t" for="ch" forName="text" refType="w" fact="0.095"/>
              <dgm:constr type="l" for="ch" forName="text" refType="w" fact="0.1"/>
            </dgm:constrLst>
            <dgm:ruleLst/>
            <dgm:layoutNode name="background" styleLbl="node0" moveWith="text">
              <dgm:alg type="sp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/>
              <dgm:constrLst/>
              <dgm:ruleLst/>
            </dgm:layoutNode>
            <dgm:layoutNode name="text" styleLbl="fgAcc0">
              <dgm:varLst>
                <dgm:chPref val="3"/>
              </dgm:varLst>
              <dgm:alg type="tx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 axis="self"/>
              <dgm:constrLst>
                <dgm:constr type="tMarg" refType="primFontSz" fact="0.3"/>
                <dgm:constr type="bMarg" refType="primFontSz" fact="0.3"/>
                <dgm:constr type="lMarg" refType="primFontSz" fact="0.3"/>
                <dgm:constr type="rMarg" refType="primFontSz" fact="0.3"/>
              </dgm:constrLst>
              <dgm:ruleLst>
                <dgm:rule type="primFontSz" val="5" fact="NaN" max="NaN"/>
              </dgm:ruleLst>
            </dgm:layoutNode>
          </dgm:layoutNode>
          <dgm:layoutNode name="hierChild2">
            <dgm:choose name="Name5">
              <dgm:if name="Name6" func="var" arg="dir" op="equ" val="norm">
                <dgm:alg type="hierChild">
                  <dgm:param type="linDir" val="fromL"/>
                </dgm:alg>
              </dgm:if>
              <dgm:else name="Name7">
                <dgm:alg type="hierChild">
                  <dgm:param type="linDir" val="from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Name8" axis="ch">
              <dgm:forEach name="Name9" axis="self" ptType="parTrans" cnt="1">
                <dgm:layoutNode name="Name10">
                  <dgm:alg type="conn">
                    <dgm:param type="dim" val="1D"/>
                    <dgm:param type="endSty" val="noArr"/>
                    <dgm:param type="connRout" val="bend"/>
                    <dgm:param type="bendPt" val="end"/>
                    <dgm:param type="begPts" val="bCtr"/>
                    <dgm:param type="endPts" val="tCtr"/>
                    <dgm:param type="srcNode" val="background"/>
                    <dgm:param type="dstNode" val="background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forEach name="Name11" axis="self" ptType="node">
                <dgm:layoutNode name="hierRoot2">
                  <dgm:alg type="hierRoot"/>
                  <dgm:shape xmlns:r="http://schemas.openxmlformats.org/officeDocument/2006/relationships" r:blip="">
                    <dgm:adjLst/>
                  </dgm:shape>
                  <dgm:presOf/>
                  <dgm:constrLst>
                    <dgm:constr type="bendDist" for="des" ptType="parTrans" refType="sp" fact="0.5"/>
                  </dgm:constrLst>
                  <dgm:ruleLst/>
                  <dgm:layoutNode name="composite2">
                    <dgm:alg type="composite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w" for="ch" forName="background2" refType="w" fact="0.9"/>
                      <dgm:constr type="h" for="ch" forName="background2" refType="w" refFor="ch" refForName="background2" fact="0.635"/>
                      <dgm:constr type="t" for="ch" forName="background2"/>
                      <dgm:constr type="l" for="ch" forName="background2"/>
                      <dgm:constr type="w" for="ch" forName="text2" refType="w" fact="0.9"/>
                      <dgm:constr type="h" for="ch" forName="text2" refType="w" refFor="ch" refForName="text2" fact="0.635"/>
                      <dgm:constr type="t" for="ch" forName="text2" refType="w" fact="0.095"/>
                      <dgm:constr type="l" for="ch" forName="text2" refType="w" fact="0.1"/>
                    </dgm:constrLst>
                    <dgm:ruleLst/>
                    <dgm:layoutNode name="background2" moveWith="text2">
                      <dgm:alg type="sp"/>
                      <dgm:shape xmlns:r="http://schemas.openxmlformats.org/officeDocument/2006/relationships" type="roundRect" r:blip="">
                        <dgm:adjLst>
                          <dgm:adj idx="1" val="0.1"/>
                        </dgm:adjLst>
                      </dgm:shape>
                      <dgm:presOf/>
                      <dgm:constrLst/>
                      <dgm:ruleLst/>
                    </dgm:layoutNode>
                    <dgm:layoutNode name="text2" styleLbl="fgAcc2">
                      <dgm:varLst>
                        <dgm:chPref val="3"/>
                      </dgm:varLst>
                      <dgm:alg type="tx"/>
                      <dgm:shape xmlns:r="http://schemas.openxmlformats.org/officeDocument/2006/relationships" type="roundRect" r:blip="">
                        <dgm:adjLst>
                          <dgm:adj idx="1" val="0.1"/>
                        </dgm:adjLst>
                      </dgm:shape>
                      <dgm:presOf axis="self"/>
                      <dgm:constrLst>
                        <dgm:constr type="tMarg" refType="primFontSz" fact="0.3"/>
                        <dgm:constr type="bMarg" refType="primFontSz" fact="0.3"/>
                        <dgm:constr type="lMarg" refType="primFontSz" fact="0.3"/>
                        <dgm:constr type="rMarg" refType="primFontSz" fact="0.3"/>
                      </dgm:constrLst>
                      <dgm:ruleLst>
                        <dgm:rule type="primFontSz" val="5" fact="NaN" max="NaN"/>
                      </dgm:ruleLst>
                    </dgm:layoutNode>
                  </dgm:layoutNode>
                  <dgm:layoutNode name="hierChild3">
                    <dgm:choose name="Name12">
                      <dgm:if name="Name13" func="var" arg="dir" op="equ" val="norm">
                        <dgm:alg type="hierChild">
                          <dgm:param type="linDir" val="fromL"/>
                        </dgm:alg>
                      </dgm:if>
                      <dgm:else name="Name14">
                        <dgm:alg type="hierChild">
                          <dgm:param type="linDir" val="from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15" axis="ch">
                      <dgm:forEach name="Name16" axis="self" ptType="parTrans" cnt="1">
                        <dgm:layoutNode name="Name17">
                          <dgm:alg type="conn">
                            <dgm:param type="dim" val="1D"/>
                            <dgm:param type="endSty" val="noArr"/>
                            <dgm:param type="connRout" val="bend"/>
                            <dgm:param type="bendPt" val="end"/>
                            <dgm:param type="begPts" val="bCtr"/>
                            <dgm:param type="endPts" val="tCtr"/>
                            <dgm:param type="srcNode" val="background2"/>
                            <dgm:param type="dstNode" val="background3"/>
                          </dgm:alg>
                          <dgm:shape xmlns:r="http://schemas.openxmlformats.org/officeDocument/2006/relationships" type="conn" r:blip="" zOrderOff="-999">
                            <dgm:adjLst/>
                          </dgm:shape>
                          <dgm:presOf axis="self"/>
                          <dgm:constrLst>
                            <dgm:constr type="begPad"/>
                            <dgm:constr type="endPad"/>
                          </dgm:constrLst>
                          <dgm:ruleLst/>
                        </dgm:layoutNode>
                      </dgm:forEach>
                      <dgm:forEach name="Name18" axis="self" ptType="node">
                        <dgm:layoutNode name="hierRoot3">
                          <dgm:alg type="hierRoot"/>
                          <dgm:shape xmlns:r="http://schemas.openxmlformats.org/officeDocument/2006/relationships" r:blip="">
                            <dgm:adjLst/>
                          </dgm:shape>
                          <dgm:presOf/>
                          <dgm:constrLst>
                            <dgm:constr type="bendDist" for="des" ptType="parTrans" refType="sp" fact="0.5"/>
                          </dgm:constrLst>
                          <dgm:ruleLst/>
                          <dgm:layoutNode name="composite3">
                            <dgm:alg type="composite"/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w" for="ch" forName="background3" refType="w" fact="0.9"/>
                              <dgm:constr type="h" for="ch" forName="background3" refType="w" refFor="ch" refForName="background3" fact="0.635"/>
                              <dgm:constr type="t" for="ch" forName="background3"/>
                              <dgm:constr type="l" for="ch" forName="background3"/>
                              <dgm:constr type="w" for="ch" forName="text3" refType="w" fact="0.9"/>
                              <dgm:constr type="h" for="ch" forName="text3" refType="w" refFor="ch" refForName="text3" fact="0.635"/>
                              <dgm:constr type="t" for="ch" forName="text3" refType="w" fact="0.095"/>
                              <dgm:constr type="l" for="ch" forName="text3" refType="w" fact="0.1"/>
                            </dgm:constrLst>
                            <dgm:ruleLst/>
                            <dgm:layoutNode name="background3" moveWith="text3">
                              <dgm:alg type="sp"/>
                              <dgm:shape xmlns:r="http://schemas.openxmlformats.org/officeDocument/2006/relationships" type="roundRect" r:blip="">
                                <dgm:adjLst>
                                  <dgm:adj idx="1" val="0.1"/>
                                </dgm:adjLst>
                              </dgm:shape>
                              <dgm:presOf/>
                              <dgm:constrLst/>
                              <dgm:ruleLst/>
                            </dgm:layoutNode>
                            <dgm:layoutNode name="text3" styleLbl="fgAcc3">
                              <dgm:varLst>
                                <dgm:chPref val="3"/>
                              </dgm:varLst>
                              <dgm:alg type="tx"/>
                              <dgm:shape xmlns:r="http://schemas.openxmlformats.org/officeDocument/2006/relationships" type="roundRect" r:blip="">
                                <dgm:adjLst>
                                  <dgm:adj idx="1" val="0.1"/>
                                </dgm:adjLst>
                              </dgm:shape>
                              <dgm:presOf axis="self"/>
                              <dgm:constrLst>
                                <dgm:constr type="tMarg" refType="primFontSz" fact="0.3"/>
                                <dgm:constr type="bMarg" refType="primFontSz" fact="0.3"/>
                                <dgm:constr type="lMarg" refType="primFontSz" fact="0.3"/>
                                <dgm:constr type="rMarg" refType="primFontSz" fact="0.3"/>
                              </dgm:constrLst>
                              <dgm:ruleLst>
                                <dgm:rule type="primFontSz" val="5" fact="NaN" max="NaN"/>
                              </dgm:ruleLst>
                            </dgm:layoutNode>
                          </dgm:layoutNode>
                          <dgm:layoutNode name="hierChild4">
                            <dgm:choose name="Name19">
                              <dgm:if name="Name20" func="var" arg="dir" op="equ" val="norm">
                                <dgm:alg type="hierChild">
                                  <dgm:param type="linDir" val="fromL"/>
                                </dgm:alg>
                              </dgm:if>
                              <dgm:else name="Name21">
                                <dgm:alg type="hierChild">
                                  <dgm:param type="linDir" val="fromR"/>
                                </dgm:alg>
                              </dgm:else>
                            </dgm:choose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/>
                            <dgm:ruleLst/>
                            <dgm:forEach name="repeat" axis="ch">
                              <dgm:forEach name="Name22" axis="self" ptType="parTrans" cnt="1">
                                <dgm:layoutNode name="Name23">
                                  <dgm:choose name="Name24">
                                    <dgm:if name="Name25" axis="self" func="depth" op="lte" val="4">
                                      <dgm:alg type="conn">
                                        <dgm:param type="dim" val="1D"/>
                                        <dgm:param type="endSty" val="noArr"/>
                                        <dgm:param type="connRout" val="bend"/>
                                        <dgm:param type="bendPt" val="end"/>
                                        <dgm:param type="begPts" val="bCtr"/>
                                        <dgm:param type="endPts" val="tCtr"/>
                                        <dgm:param type="srcNode" val="background3"/>
                                        <dgm:param type="dstNode" val="background4"/>
                                      </dgm:alg>
                                    </dgm:if>
                                    <dgm:else name="Name26">
                                      <dgm:alg type="conn">
                                        <dgm:param type="dim" val="1D"/>
                                        <dgm:param type="endSty" val="noArr"/>
                                        <dgm:param type="connRout" val="bend"/>
                                        <dgm:param type="bendPt" val="end"/>
                                        <dgm:param type="begPts" val="bCtr"/>
                                        <dgm:param type="endPts" val="tCtr"/>
                                        <dgm:param type="srcNode" val="background4"/>
                                        <dgm:param type="dstNode" val="background4"/>
                                      </dgm:alg>
                                    </dgm:else>
                                  </dgm:choose>
                                  <dgm:shape xmlns:r="http://schemas.openxmlformats.org/officeDocument/2006/relationships" type="conn" r:blip="" zOrderOff="-999">
                                    <dgm:adjLst/>
                                  </dgm:shape>
                                  <dgm:presOf axis="self"/>
                                  <dgm:constrLst>
                                    <dgm:constr type="begPad"/>
                                    <dgm:constr type="endPad"/>
                                  </dgm:constrLst>
                                  <dgm:ruleLst/>
                                </dgm:layoutNode>
                              </dgm:forEach>
                              <dgm:forEach name="Name27" axis="self" ptType="node">
                                <dgm:layoutNode name="hierRoot4">
                                  <dgm:alg type="hierRoot"/>
                                  <dgm:shape xmlns:r="http://schemas.openxmlformats.org/officeDocument/2006/relationships" r:blip="">
                                    <dgm:adjLst/>
                                  </dgm:shape>
                                  <dgm:presOf/>
                                  <dgm:constrLst>
                                    <dgm:constr type="bendDist" for="des" ptType="parTrans" refType="sp" fact="0.5"/>
                                  </dgm:constrLst>
                                  <dgm:ruleLst/>
                                  <dgm:layoutNode name="composite4">
                                    <dgm:alg type="composite"/>
                                    <dgm:shape xmlns:r="http://schemas.openxmlformats.org/officeDocument/2006/relationships" r:blip="">
                                      <dgm:adjLst/>
                                    </dgm:shape>
                                    <dgm:presOf/>
                                    <dgm:constrLst>
                                      <dgm:constr type="w" for="ch" forName="background4" refType="w" fact="0.9"/>
                                      <dgm:constr type="h" for="ch" forName="background4" refType="w" refFor="ch" refForName="background4" fact="0.635"/>
                                      <dgm:constr type="t" for="ch" forName="background4"/>
                                      <dgm:constr type="l" for="ch" forName="background4"/>
                                      <dgm:constr type="w" for="ch" forName="text4" refType="w" fact="0.9"/>
                                      <dgm:constr type="h" for="ch" forName="text4" refType="w" refFor="ch" refForName="text4" fact="0.635"/>
                                      <dgm:constr type="t" for="ch" forName="text4" refType="w" fact="0.095"/>
                                      <dgm:constr type="l" for="ch" forName="text4" refType="w" fact="0.1"/>
                                    </dgm:constrLst>
                                    <dgm:ruleLst/>
                                    <dgm:layoutNode name="background4" moveWith="text4">
                                      <dgm:alg type="sp"/>
                                      <dgm:shape xmlns:r="http://schemas.openxmlformats.org/officeDocument/2006/relationships" type="roundRect" r:blip="">
                                        <dgm:adjLst>
                                          <dgm:adj idx="1" val="0.1"/>
                                        </dgm:adjLst>
                                      </dgm:shape>
                                      <dgm:presOf/>
                                      <dgm:constrLst/>
                                      <dgm:ruleLst/>
                                    </dgm:layoutNode>
                                    <dgm:layoutNode name="text4" styleLbl="fgAcc4">
                                      <dgm:varLst>
                                        <dgm:chPref val="3"/>
                                      </dgm:varLst>
                                      <dgm:alg type="tx"/>
                                      <dgm:shape xmlns:r="http://schemas.openxmlformats.org/officeDocument/2006/relationships" type="roundRect" r:blip="">
                                        <dgm:adjLst>
                                          <dgm:adj idx="1" val="0.1"/>
                                        </dgm:adjLst>
                                      </dgm:shape>
                                      <dgm:presOf axis="self"/>
                                      <dgm:constrLst>
                                        <dgm:constr type="tMarg" refType="primFontSz" fact="0.3"/>
                                        <dgm:constr type="bMarg" refType="primFontSz" fact="0.3"/>
                                        <dgm:constr type="lMarg" refType="primFontSz" fact="0.3"/>
                                        <dgm:constr type="rMarg" refType="primFontSz" fact="0.3"/>
                                      </dgm:constrLst>
                                      <dgm:ruleLst>
                                        <dgm:rule type="primFontSz" val="5" fact="NaN" max="NaN"/>
                                      </dgm:ruleLst>
                                    </dgm:layoutNode>
                                  </dgm:layoutNode>
                                  <dgm:layoutNode name="hierChild5">
                                    <dgm:choose name="Name28">
                                      <dgm:if name="Name29" func="var" arg="dir" op="equ" val="norm">
                                        <dgm:alg type="hierChild">
                                          <dgm:param type="linDir" val="fromL"/>
                                        </dgm:alg>
                                      </dgm:if>
                                      <dgm:else name="Name30">
                                        <dgm:alg type="hierChild">
                                          <dgm:param type="linDir" val="fromR"/>
                                        </dgm:alg>
                                      </dgm:else>
                                    </dgm:choose>
                                    <dgm:shape xmlns:r="http://schemas.openxmlformats.org/officeDocument/2006/relationships" r:blip="">
                                      <dgm:adjLst/>
                                    </dgm:shape>
                                    <dgm:presOf/>
                                    <dgm:constrLst/>
                                    <dgm:ruleLst/>
                                    <dgm:forEach name="Name31" ref="repeat"/>
                                  </dgm:layoutNode>
                                </dgm:layoutNode>
                              </dgm:forEach>
                            </dgm:forEach>
                          </dgm:layoutNode>
                        </dgm:layoutNode>
                      </dgm:forEach>
                    </dgm:forEach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28574</xdr:colOff>
      <xdr:row>1</xdr:row>
      <xdr:rowOff>157161</xdr:rowOff>
    </xdr:from>
    <xdr:to>
      <xdr:col>16</xdr:col>
      <xdr:colOff>323849</xdr:colOff>
      <xdr:row>26</xdr:row>
      <xdr:rowOff>28574</xdr:rowOff>
    </xdr:to>
    <xdr:graphicFrame macro="">
      <xdr:nvGraphicFramePr>
        <xdr:cNvPr id="3" name="Diyagram 2">
          <a:extLst>
            <a:ext uri="{FF2B5EF4-FFF2-40B4-BE49-F238E27FC236}">
              <a16:creationId xmlns:a16="http://schemas.microsoft.com/office/drawing/2014/main" id="{0F0E9A36-489A-4233-B9C2-9605D0383A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4"/>
  <sheetViews>
    <sheetView topLeftCell="A39" workbookViewId="0">
      <selection activeCell="G62" sqref="G62:R62"/>
    </sheetView>
  </sheetViews>
  <sheetFormatPr defaultRowHeight="15" x14ac:dyDescent="0.25"/>
  <cols>
    <col min="1" max="16384" width="9.140625" style="1"/>
  </cols>
  <sheetData>
    <row r="1" spans="1:15" x14ac:dyDescent="0.25">
      <c r="A1" s="4" t="s">
        <v>22</v>
      </c>
      <c r="B1" s="5" t="s">
        <v>14</v>
      </c>
      <c r="C1" s="4" t="s">
        <v>13</v>
      </c>
      <c r="D1" s="4" t="s">
        <v>12</v>
      </c>
      <c r="E1" s="10" t="s">
        <v>23</v>
      </c>
      <c r="G1" s="26" t="str">
        <f>E1</f>
        <v>Futbol</v>
      </c>
      <c r="H1" s="26"/>
      <c r="I1" s="14"/>
      <c r="K1" s="1" t="str">
        <f>"p("&amp;G2&amp;")"</f>
        <v>p(evet)</v>
      </c>
      <c r="L1" s="1" t="str">
        <f>"p("&amp;H2&amp;")"</f>
        <v>p(hayır)</v>
      </c>
    </row>
    <row r="2" spans="1:15" x14ac:dyDescent="0.25">
      <c r="A2" s="3" t="s">
        <v>2</v>
      </c>
      <c r="B2" s="7" t="s">
        <v>9</v>
      </c>
      <c r="C2" s="3" t="s">
        <v>7</v>
      </c>
      <c r="D2" s="3" t="s">
        <v>5</v>
      </c>
      <c r="E2" s="11" t="s">
        <v>0</v>
      </c>
      <c r="G2" s="3" t="s">
        <v>1</v>
      </c>
      <c r="H2" s="3" t="s">
        <v>0</v>
      </c>
      <c r="I2" s="14" t="s">
        <v>11</v>
      </c>
      <c r="K2" s="15">
        <f>G3/$I3</f>
        <v>0.6428571428571429</v>
      </c>
      <c r="L2" s="15">
        <f>H3/$I3</f>
        <v>0.35714285714285715</v>
      </c>
    </row>
    <row r="3" spans="1:15" x14ac:dyDescent="0.25">
      <c r="A3" s="3" t="s">
        <v>2</v>
      </c>
      <c r="B3" s="7" t="s">
        <v>10</v>
      </c>
      <c r="C3" s="3" t="s">
        <v>7</v>
      </c>
      <c r="D3" s="3" t="s">
        <v>5</v>
      </c>
      <c r="E3" s="11" t="s">
        <v>0</v>
      </c>
      <c r="G3" s="3">
        <f>COUNTIF($E$2:$E$15,G2)</f>
        <v>9</v>
      </c>
      <c r="H3" s="3">
        <f>COUNTIF($E$2:$E$15,H2)</f>
        <v>5</v>
      </c>
      <c r="I3" s="1">
        <f>SUM(G3:H3)</f>
        <v>14</v>
      </c>
      <c r="K3" s="1" t="str">
        <f>G3&amp;"/"&amp;$I3</f>
        <v>9/14</v>
      </c>
      <c r="L3" s="1" t="str">
        <f>H3&amp;"/"&amp;$I3</f>
        <v>5/14</v>
      </c>
    </row>
    <row r="4" spans="1:15" x14ac:dyDescent="0.25">
      <c r="A4" s="3" t="s">
        <v>3</v>
      </c>
      <c r="B4" s="7" t="s">
        <v>9</v>
      </c>
      <c r="C4" s="3" t="s">
        <v>7</v>
      </c>
      <c r="D4" s="3" t="s">
        <v>5</v>
      </c>
      <c r="E4" s="11" t="s">
        <v>1</v>
      </c>
    </row>
    <row r="5" spans="1:15" x14ac:dyDescent="0.25">
      <c r="A5" s="3" t="s">
        <v>4</v>
      </c>
      <c r="B5" s="7" t="s">
        <v>9</v>
      </c>
      <c r="C5" s="3" t="s">
        <v>7</v>
      </c>
      <c r="D5" s="3" t="s">
        <v>24</v>
      </c>
      <c r="E5" s="11" t="s">
        <v>1</v>
      </c>
      <c r="G5" s="13" t="str">
        <f>"Entropy("&amp;G1&amp;") = - p("&amp;G2&amp;")*log2(p("&amp;G2&amp;")) - p("&amp;H2&amp;")*log2(p("&amp;H2&amp;"))"</f>
        <v>Entropy(Futbol) = - p(evet)*log2(p(evet)) - p(hayır)*log2(p(hayır))</v>
      </c>
    </row>
    <row r="6" spans="1:15" x14ac:dyDescent="0.25">
      <c r="A6" s="3" t="s">
        <v>4</v>
      </c>
      <c r="B6" s="7" t="s">
        <v>9</v>
      </c>
      <c r="C6" s="3" t="s">
        <v>8</v>
      </c>
      <c r="D6" s="3" t="s">
        <v>6</v>
      </c>
      <c r="E6" s="11" t="s">
        <v>1</v>
      </c>
      <c r="G6" s="13" t="str">
        <f>"Entropy("&amp;G1&amp;") ="</f>
        <v>Entropy(Futbol) =</v>
      </c>
      <c r="H6" s="6"/>
      <c r="K6" s="8">
        <f xml:space="preserve"> IF(OR(G3=0,H3=0),0,-K2*LOG(K2,2) -L2*LOG(L2,2))</f>
        <v>0.94028595867063092</v>
      </c>
    </row>
    <row r="7" spans="1:15" x14ac:dyDescent="0.25">
      <c r="A7" s="3" t="s">
        <v>4</v>
      </c>
      <c r="B7" s="7" t="s">
        <v>10</v>
      </c>
      <c r="C7" s="3" t="s">
        <v>8</v>
      </c>
      <c r="D7" s="3" t="s">
        <v>6</v>
      </c>
      <c r="E7" s="11" t="s">
        <v>0</v>
      </c>
    </row>
    <row r="8" spans="1:15" x14ac:dyDescent="0.25">
      <c r="A8" s="3" t="s">
        <v>3</v>
      </c>
      <c r="B8" s="7" t="s">
        <v>10</v>
      </c>
      <c r="C8" s="3" t="s">
        <v>8</v>
      </c>
      <c r="D8" s="3" t="s">
        <v>6</v>
      </c>
      <c r="E8" s="11" t="s">
        <v>1</v>
      </c>
      <c r="J8" s="26" t="str">
        <f>$E$1</f>
        <v>Futbol</v>
      </c>
      <c r="K8" s="26"/>
    </row>
    <row r="9" spans="1:15" x14ac:dyDescent="0.25">
      <c r="A9" s="3" t="s">
        <v>2</v>
      </c>
      <c r="B9" s="7" t="s">
        <v>9</v>
      </c>
      <c r="C9" s="3" t="s">
        <v>7</v>
      </c>
      <c r="D9" s="3" t="s">
        <v>24</v>
      </c>
      <c r="E9" s="11" t="s">
        <v>0</v>
      </c>
      <c r="J9" s="3" t="str">
        <f>G$2</f>
        <v>evet</v>
      </c>
      <c r="K9" s="3" t="str">
        <f>H$2</f>
        <v>hayır</v>
      </c>
    </row>
    <row r="10" spans="1:15" x14ac:dyDescent="0.25">
      <c r="A10" s="3" t="s">
        <v>2</v>
      </c>
      <c r="B10" s="7" t="s">
        <v>9</v>
      </c>
      <c r="C10" s="3" t="s">
        <v>8</v>
      </c>
      <c r="D10" s="3" t="s">
        <v>6</v>
      </c>
      <c r="E10" s="11" t="s">
        <v>1</v>
      </c>
      <c r="G10" s="26" t="str">
        <f>B$1</f>
        <v>Rüzg</v>
      </c>
      <c r="H10" s="3" t="s">
        <v>10</v>
      </c>
      <c r="I10" s="7">
        <f>COUNTIF(B$2:B$15,H10)</f>
        <v>6</v>
      </c>
      <c r="J10" s="3">
        <f>COUNTIFS($B$2:$B$15,$H10,$E$2:$E$15,G$2)</f>
        <v>3</v>
      </c>
      <c r="K10" s="3">
        <f>COUNTIFS($B$2:$B$15,$H10,$E$2:$E$15,H$2)</f>
        <v>3</v>
      </c>
      <c r="M10" s="1" t="str">
        <f>"p("&amp;H10&amp;")"</f>
        <v>p(var)</v>
      </c>
      <c r="N10" s="15">
        <f>I10/I$3</f>
        <v>0.42857142857142855</v>
      </c>
      <c r="O10" s="1" t="str">
        <f>I10&amp;"/"&amp;I$3</f>
        <v>6/14</v>
      </c>
    </row>
    <row r="11" spans="1:15" x14ac:dyDescent="0.25">
      <c r="A11" s="3" t="s">
        <v>4</v>
      </c>
      <c r="B11" s="7" t="s">
        <v>9</v>
      </c>
      <c r="C11" s="3" t="s">
        <v>8</v>
      </c>
      <c r="D11" s="3" t="s">
        <v>24</v>
      </c>
      <c r="E11" s="11" t="s">
        <v>1</v>
      </c>
      <c r="G11" s="26"/>
      <c r="H11" s="3" t="s">
        <v>9</v>
      </c>
      <c r="I11" s="7">
        <f>COUNTIF(B$2:B$15,H11)</f>
        <v>8</v>
      </c>
      <c r="J11" s="3">
        <f>COUNTIFS($B$2:$B$15,$H11,$E$2:$E$15,G$2)</f>
        <v>6</v>
      </c>
      <c r="K11" s="3">
        <f>COUNTIFS($B$2:$B$15,$H11,$E$2:$E$15,H$2)</f>
        <v>2</v>
      </c>
      <c r="M11" s="1" t="str">
        <f>"p("&amp;H11&amp;")"</f>
        <v>p(yok)</v>
      </c>
      <c r="N11" s="15">
        <f>I11/I$3</f>
        <v>0.5714285714285714</v>
      </c>
      <c r="O11" s="1" t="str">
        <f>I11&amp;"/"&amp;I$3</f>
        <v>8/14</v>
      </c>
    </row>
    <row r="12" spans="1:15" x14ac:dyDescent="0.25">
      <c r="A12" s="3" t="s">
        <v>2</v>
      </c>
      <c r="B12" s="7" t="s">
        <v>10</v>
      </c>
      <c r="C12" s="3" t="s">
        <v>8</v>
      </c>
      <c r="D12" s="3" t="s">
        <v>24</v>
      </c>
      <c r="E12" s="11" t="s">
        <v>1</v>
      </c>
      <c r="H12" s="2" t="s">
        <v>11</v>
      </c>
      <c r="I12" s="1">
        <f>SUM(I10:I11)</f>
        <v>14</v>
      </c>
    </row>
    <row r="13" spans="1:15" x14ac:dyDescent="0.25">
      <c r="A13" s="3" t="s">
        <v>3</v>
      </c>
      <c r="B13" s="7" t="s">
        <v>10</v>
      </c>
      <c r="C13" s="3" t="s">
        <v>7</v>
      </c>
      <c r="D13" s="3" t="s">
        <v>24</v>
      </c>
      <c r="E13" s="11" t="s">
        <v>1</v>
      </c>
    </row>
    <row r="14" spans="1:15" x14ac:dyDescent="0.25">
      <c r="A14" s="3" t="s">
        <v>3</v>
      </c>
      <c r="B14" s="7" t="s">
        <v>9</v>
      </c>
      <c r="C14" s="3" t="s">
        <v>8</v>
      </c>
      <c r="D14" s="3" t="s">
        <v>5</v>
      </c>
      <c r="E14" s="11" t="s">
        <v>1</v>
      </c>
      <c r="G14" s="1" t="str">
        <f>"E("&amp;J10&amp;","&amp;K10&amp;")"</f>
        <v>E(3,3)</v>
      </c>
      <c r="H14" s="13" t="str">
        <f>"= -p("&amp;J10&amp;"/"&amp;I10&amp;")*log2(p("&amp;J10&amp;"/"&amp;I10&amp;")) -p("&amp;K10&amp;"/"&amp;I10&amp;")*log2(p("&amp;K10&amp;"/"&amp;I10&amp;"))"</f>
        <v>= -p(3/6)*log2(p(3/6)) -p(3/6)*log2(p(3/6))</v>
      </c>
      <c r="M14" s="15">
        <f>IF(OR(J10=0,K10=0),0,-J10/I10*LOG(J10/I10,2) -K10/I10*LOG(K10/I10,2))</f>
        <v>1</v>
      </c>
    </row>
    <row r="15" spans="1:15" x14ac:dyDescent="0.25">
      <c r="A15" s="3" t="s">
        <v>4</v>
      </c>
      <c r="B15" s="7" t="s">
        <v>10</v>
      </c>
      <c r="C15" s="3" t="s">
        <v>7</v>
      </c>
      <c r="D15" s="3" t="s">
        <v>24</v>
      </c>
      <c r="E15" s="11" t="s">
        <v>0</v>
      </c>
      <c r="G15" s="1" t="str">
        <f>"E("&amp;J11&amp;","&amp;K11&amp;")"</f>
        <v>E(6,2)</v>
      </c>
      <c r="H15" s="13" t="str">
        <f>"= -p("&amp;J11&amp;"/"&amp;I11&amp;")*log2(p("&amp;J11&amp;"/"&amp;I11&amp;")) -p("&amp;K11&amp;"/"&amp;I11&amp;")*log2(p("&amp;K11&amp;"/"&amp;I11&amp;"))"</f>
        <v>= -p(6/8)*log2(p(6/8)) -p(2/8)*log2(p(2/8))</v>
      </c>
      <c r="M15" s="15">
        <f>IF(OR(J11=0,K11=0),0,-J11/I11*LOG(J11/I11,2) -K11/I11*LOG(K11/I11,2))</f>
        <v>0.81127812445913283</v>
      </c>
    </row>
    <row r="16" spans="1:15" x14ac:dyDescent="0.25">
      <c r="G16" s="13" t="str">
        <f>"Entropy("&amp;J8&amp;","&amp;G10&amp;") = "&amp;M10&amp;"*Entropy("&amp;J10&amp;","&amp;K10&amp;") + "&amp;M11&amp;"*Entropy("&amp;J11&amp;","&amp;K11&amp;")"</f>
        <v>Entropy(Futbol,Rüzg) = p(var)*Entropy(3,3) + p(yok)*Entropy(6,2)</v>
      </c>
      <c r="H16" s="13"/>
    </row>
    <row r="17" spans="3:15" x14ac:dyDescent="0.25">
      <c r="C17" s="12"/>
      <c r="G17" s="13" t="str">
        <f>"Entropy("&amp;J8&amp;","&amp;G10&amp;") ="</f>
        <v>Entropy(Futbol,Rüzg) =</v>
      </c>
      <c r="K17" s="8">
        <f>N10*M14 + N11*M15</f>
        <v>0.89215892826236165</v>
      </c>
    </row>
    <row r="18" spans="3:15" x14ac:dyDescent="0.25">
      <c r="C18" s="12"/>
    </row>
    <row r="19" spans="3:15" x14ac:dyDescent="0.25">
      <c r="J19" s="26" t="str">
        <f>$E$1</f>
        <v>Futbol</v>
      </c>
      <c r="K19" s="26"/>
    </row>
    <row r="20" spans="3:15" x14ac:dyDescent="0.25">
      <c r="J20" s="3" t="str">
        <f>G$2</f>
        <v>evet</v>
      </c>
      <c r="K20" s="3" t="str">
        <f>H$2</f>
        <v>hayır</v>
      </c>
    </row>
    <row r="21" spans="3:15" x14ac:dyDescent="0.25">
      <c r="G21" s="26" t="str">
        <f>C$1</f>
        <v>Nem</v>
      </c>
      <c r="H21" s="3" t="s">
        <v>7</v>
      </c>
      <c r="I21" s="7">
        <f>COUNTIF(C$2:C$15,H21)</f>
        <v>7</v>
      </c>
      <c r="J21" s="3">
        <f>COUNTIFS($C$2:$C$15,$H21,$E$2:$E$15,G$2)</f>
        <v>3</v>
      </c>
      <c r="K21" s="3">
        <f>COUNTIFS($C$2:$C$15,$H21,$E$2:$E$15,H$2)</f>
        <v>4</v>
      </c>
      <c r="M21" s="1" t="str">
        <f>"p("&amp;H21&amp;")"</f>
        <v>p(yüks)</v>
      </c>
      <c r="N21" s="15">
        <f>I21/I$3</f>
        <v>0.5</v>
      </c>
      <c r="O21" s="1" t="str">
        <f>I21&amp;"/"&amp;I$3</f>
        <v>7/14</v>
      </c>
    </row>
    <row r="22" spans="3:15" x14ac:dyDescent="0.25">
      <c r="G22" s="26"/>
      <c r="H22" s="3" t="s">
        <v>8</v>
      </c>
      <c r="I22" s="7">
        <f>COUNTIF(C$2:C$15,H22)</f>
        <v>7</v>
      </c>
      <c r="J22" s="3">
        <f>COUNTIFS($C$2:$C$15,$H22,$E$2:$E$15,G$2)</f>
        <v>6</v>
      </c>
      <c r="K22" s="3">
        <f>COUNTIFS($C$2:$C$15,$H22,$E$2:$E$15,H$2)</f>
        <v>1</v>
      </c>
      <c r="M22" s="1" t="str">
        <f>"p("&amp;H22&amp;")"</f>
        <v>p(norm)</v>
      </c>
      <c r="N22" s="15">
        <f>I22/I$3</f>
        <v>0.5</v>
      </c>
      <c r="O22" s="1" t="str">
        <f>I22&amp;"/"&amp;I$3</f>
        <v>7/14</v>
      </c>
    </row>
    <row r="23" spans="3:15" x14ac:dyDescent="0.25">
      <c r="H23" s="2" t="s">
        <v>11</v>
      </c>
      <c r="I23" s="1">
        <f>SUM(I21:I22)</f>
        <v>14</v>
      </c>
    </row>
    <row r="25" spans="3:15" x14ac:dyDescent="0.25">
      <c r="G25" s="1" t="str">
        <f>"E("&amp;J21&amp;","&amp;K21&amp;")"</f>
        <v>E(3,4)</v>
      </c>
      <c r="H25" s="13" t="str">
        <f>"= -p("&amp;J21&amp;"/"&amp;I21&amp;")*log2(p("&amp;J21&amp;"/"&amp;I21&amp;")) -p("&amp;K21&amp;"/"&amp;I21&amp;")*log2(p("&amp;K21&amp;"/"&amp;I21&amp;"))"</f>
        <v>= -p(3/7)*log2(p(3/7)) -p(4/7)*log2(p(4/7))</v>
      </c>
      <c r="M25" s="15">
        <f>IF(OR(J21=0,K21=0),0,-J21/I21*LOG(J21/I21,2) -K21/I21*LOG(K21/I21,2))</f>
        <v>0.98522813603425163</v>
      </c>
    </row>
    <row r="26" spans="3:15" x14ac:dyDescent="0.25">
      <c r="G26" s="1" t="str">
        <f>"E("&amp;J22&amp;","&amp;K22&amp;")"</f>
        <v>E(6,1)</v>
      </c>
      <c r="H26" s="13" t="str">
        <f>"= -p("&amp;J22&amp;"/"&amp;I22&amp;")*log2(p("&amp;J22&amp;"/"&amp;I22&amp;")) -p("&amp;K22&amp;"/"&amp;I22&amp;")*log2(p("&amp;K22&amp;"/"&amp;I22&amp;"))"</f>
        <v>= -p(6/7)*log2(p(6/7)) -p(1/7)*log2(p(1/7))</v>
      </c>
      <c r="M26" s="15">
        <f>IF(OR(J22=0,K22=0),0,-J22/I22*LOG(J22/I22,2) -K22/I22*LOG(K22/I22,2))</f>
        <v>0.59167277858232747</v>
      </c>
    </row>
    <row r="27" spans="3:15" x14ac:dyDescent="0.25">
      <c r="G27" s="13" t="str">
        <f>"Entropy("&amp;J19&amp;","&amp;G21&amp;") = "&amp;M21&amp;"*Entropy("&amp;J21&amp;","&amp;K21&amp;") + "&amp;M22&amp;"*Entropy("&amp;J22&amp;","&amp;K22&amp;")"</f>
        <v>Entropy(Futbol,Nem) = p(yüks)*Entropy(3,4) + p(norm)*Entropy(6,1)</v>
      </c>
      <c r="H27" s="13"/>
    </row>
    <row r="28" spans="3:15" x14ac:dyDescent="0.25">
      <c r="G28" s="13" t="str">
        <f>"Entropy("&amp;J19&amp;","&amp;G21&amp;") ="</f>
        <v>Entropy(Futbol,Nem) =</v>
      </c>
      <c r="K28" s="8">
        <f>N21*M25 + N22*M26</f>
        <v>0.78845045730828955</v>
      </c>
    </row>
    <row r="30" spans="3:15" x14ac:dyDescent="0.25">
      <c r="J30" s="26" t="str">
        <f>$E$1</f>
        <v>Futbol</v>
      </c>
      <c r="K30" s="26"/>
    </row>
    <row r="31" spans="3:15" x14ac:dyDescent="0.25">
      <c r="J31" s="3" t="str">
        <f>G$2</f>
        <v>evet</v>
      </c>
      <c r="K31" s="3" t="str">
        <f>H$2</f>
        <v>hayır</v>
      </c>
    </row>
    <row r="32" spans="3:15" x14ac:dyDescent="0.25">
      <c r="G32" s="26" t="str">
        <f>D$1</f>
        <v>Sıcaklık</v>
      </c>
      <c r="H32" s="3" t="s">
        <v>5</v>
      </c>
      <c r="I32" s="7">
        <f>COUNTIF(D$2:D$15,H32)</f>
        <v>4</v>
      </c>
      <c r="J32" s="3">
        <f>COUNTIFS($D$2:$D$15,$H32,$E$2:$E$15,G$2)</f>
        <v>2</v>
      </c>
      <c r="K32" s="3">
        <f>COUNTIFS($D$2:$D$15,$H32,$E$2:$E$15,H$2)</f>
        <v>2</v>
      </c>
      <c r="M32" s="1" t="str">
        <f>"p("&amp;H32&amp;")"</f>
        <v>p(sıcak)</v>
      </c>
      <c r="N32" s="15">
        <f>I32/I$3</f>
        <v>0.2857142857142857</v>
      </c>
      <c r="O32" s="1" t="str">
        <f>I32&amp;"/"&amp;I$3</f>
        <v>4/14</v>
      </c>
    </row>
    <row r="33" spans="7:15" x14ac:dyDescent="0.25">
      <c r="G33" s="26"/>
      <c r="H33" s="3" t="s">
        <v>24</v>
      </c>
      <c r="I33" s="7">
        <f>COUNTIF(D$2:D$15,H33)</f>
        <v>6</v>
      </c>
      <c r="J33" s="3">
        <f>COUNTIFS($D$2:$D$15,$H33,$E$2:$E$15,G$2)</f>
        <v>4</v>
      </c>
      <c r="K33" s="3">
        <f>COUNTIFS($D$2:$D$15,$H33,$E$2:$E$15,H$2)</f>
        <v>2</v>
      </c>
      <c r="M33" s="1" t="str">
        <f t="shared" ref="M33:M34" si="0">"p("&amp;H33&amp;")"</f>
        <v>p(ılık)</v>
      </c>
      <c r="N33" s="15">
        <f t="shared" ref="N33:N34" si="1">I33/I$3</f>
        <v>0.42857142857142855</v>
      </c>
      <c r="O33" s="1" t="str">
        <f t="shared" ref="O33:O34" si="2">I33&amp;"/"&amp;I$3</f>
        <v>6/14</v>
      </c>
    </row>
    <row r="34" spans="7:15" x14ac:dyDescent="0.25">
      <c r="G34" s="26"/>
      <c r="H34" s="3" t="s">
        <v>6</v>
      </c>
      <c r="I34" s="7">
        <f>COUNTIF(D$2:D$15,H34)</f>
        <v>4</v>
      </c>
      <c r="J34" s="3">
        <f>COUNTIFS($D$2:$D$15,$H34,$E$2:$E$15,G$2)</f>
        <v>3</v>
      </c>
      <c r="K34" s="3">
        <f>COUNTIFS($D$2:$D$15,$H34,$E$2:$E$15,H$2)</f>
        <v>1</v>
      </c>
      <c r="M34" s="1" t="str">
        <f t="shared" si="0"/>
        <v>p(soğuk)</v>
      </c>
      <c r="N34" s="15">
        <f t="shared" si="1"/>
        <v>0.2857142857142857</v>
      </c>
      <c r="O34" s="1" t="str">
        <f t="shared" si="2"/>
        <v>4/14</v>
      </c>
    </row>
    <row r="35" spans="7:15" x14ac:dyDescent="0.25">
      <c r="H35" s="2" t="s">
        <v>11</v>
      </c>
      <c r="I35" s="1">
        <f>SUM(I32:I34)</f>
        <v>14</v>
      </c>
    </row>
    <row r="37" spans="7:15" x14ac:dyDescent="0.25">
      <c r="G37" s="1" t="str">
        <f>"E("&amp;J32&amp;","&amp;K32&amp;")"</f>
        <v>E(2,2)</v>
      </c>
      <c r="H37" s="13" t="str">
        <f>"= -p("&amp;J32&amp;"/"&amp;I32&amp;")*log2(p("&amp;J32&amp;"/"&amp;I32&amp;")) -p("&amp;K32&amp;"/"&amp;I32&amp;")*log2(p("&amp;K32&amp;"/"&amp;I32&amp;"))"</f>
        <v>= -p(2/4)*log2(p(2/4)) -p(2/4)*log2(p(2/4))</v>
      </c>
      <c r="M37" s="15">
        <f>IF(OR(J32=0,K32=0),0,-J32/I32*LOG(J32/I32,2) -K32/I32*LOG(K32/I32,2))</f>
        <v>1</v>
      </c>
    </row>
    <row r="38" spans="7:15" x14ac:dyDescent="0.25">
      <c r="G38" s="1" t="str">
        <f t="shared" ref="G38:G39" si="3">"E("&amp;J33&amp;","&amp;K33&amp;")"</f>
        <v>E(4,2)</v>
      </c>
      <c r="H38" s="13" t="str">
        <f t="shared" ref="H38:H39" si="4">"= -p("&amp;J33&amp;"/"&amp;I33&amp;")*log2(p("&amp;J33&amp;"/"&amp;I33&amp;")) -p("&amp;K33&amp;"/"&amp;I33&amp;")*log2(p("&amp;K33&amp;"/"&amp;I33&amp;"))"</f>
        <v>= -p(4/6)*log2(p(4/6)) -p(2/6)*log2(p(2/6))</v>
      </c>
      <c r="M38" s="15">
        <f t="shared" ref="M38:M39" si="5">IF(OR(J33=0,K33=0),0,-J33/I33*LOG(J33/I33,2) -K33/I33*LOG(K33/I33,2))</f>
        <v>0.91829583405448956</v>
      </c>
    </row>
    <row r="39" spans="7:15" x14ac:dyDescent="0.25">
      <c r="G39" s="1" t="str">
        <f t="shared" si="3"/>
        <v>E(3,1)</v>
      </c>
      <c r="H39" s="13" t="str">
        <f t="shared" si="4"/>
        <v>= -p(3/4)*log2(p(3/4)) -p(1/4)*log2(p(1/4))</v>
      </c>
      <c r="M39" s="15">
        <f t="shared" si="5"/>
        <v>0.81127812445913283</v>
      </c>
    </row>
    <row r="40" spans="7:15" x14ac:dyDescent="0.25">
      <c r="G40" s="13" t="str">
        <f>"Entropy("&amp;J30&amp;","&amp;G32&amp;") = "&amp;M32&amp;"*Entropy("&amp;J32&amp;","&amp;K32&amp;") + "&amp;M33&amp;"*Entropy("&amp;J33&amp;","&amp;K33&amp;")"&amp;" + "&amp;M34&amp;"*Entropy("&amp;J34&amp;","&amp;K34&amp;")"</f>
        <v>Entropy(Futbol,Sıcaklık) = p(sıcak)*Entropy(2,2) + p(ılık)*Entropy(4,2) + p(soğuk)*Entropy(3,1)</v>
      </c>
      <c r="H40" s="13"/>
    </row>
    <row r="41" spans="7:15" x14ac:dyDescent="0.25">
      <c r="G41" s="13" t="str">
        <f>"Entropy("&amp;J30&amp;","&amp;G32&amp;") ="</f>
        <v>Entropy(Futbol,Sıcaklık) =</v>
      </c>
      <c r="K41" s="8">
        <f>N32*M37 + N33*M38 + N34*M39</f>
        <v>0.91106339301167627</v>
      </c>
    </row>
    <row r="43" spans="7:15" x14ac:dyDescent="0.25">
      <c r="J43" s="26" t="str">
        <f>$E$1</f>
        <v>Futbol</v>
      </c>
      <c r="K43" s="26"/>
    </row>
    <row r="44" spans="7:15" x14ac:dyDescent="0.25">
      <c r="J44" s="3" t="str">
        <f>G$2</f>
        <v>evet</v>
      </c>
      <c r="K44" s="3" t="str">
        <f>H$2</f>
        <v>hayır</v>
      </c>
    </row>
    <row r="45" spans="7:15" x14ac:dyDescent="0.25">
      <c r="G45" s="26" t="str">
        <f>A$1</f>
        <v>Hava</v>
      </c>
      <c r="H45" s="3" t="s">
        <v>2</v>
      </c>
      <c r="I45" s="7">
        <f>COUNTIF(A$2:A$15,H45)</f>
        <v>5</v>
      </c>
      <c r="J45" s="3">
        <f>COUNTIFS($A$2:$A$15,$H45,$E$2:$E$15,G$2)</f>
        <v>2</v>
      </c>
      <c r="K45" s="3">
        <f>COUNTIFS($A$2:$A$15,$H45,$E$2:$E$15,H$2)</f>
        <v>3</v>
      </c>
      <c r="M45" s="1" t="str">
        <f>"p("&amp;H45&amp;")"</f>
        <v>p(yağm)</v>
      </c>
      <c r="N45" s="15">
        <f>I45/I$3</f>
        <v>0.35714285714285715</v>
      </c>
      <c r="O45" s="1" t="str">
        <f>I45&amp;"/"&amp;I$3</f>
        <v>5/14</v>
      </c>
    </row>
    <row r="46" spans="7:15" x14ac:dyDescent="0.25">
      <c r="G46" s="26"/>
      <c r="H46" s="3" t="s">
        <v>3</v>
      </c>
      <c r="I46" s="7">
        <f>COUNTIF(A$2:A$15,H46)</f>
        <v>4</v>
      </c>
      <c r="J46" s="3">
        <f>COUNTIFS($A$2:$A$15,$H46,$E$2:$E$15,G$2)</f>
        <v>4</v>
      </c>
      <c r="K46" s="3">
        <f>COUNTIFS($A$2:$A$15,$H46,$E$2:$E$15,H$2)</f>
        <v>0</v>
      </c>
      <c r="M46" s="1" t="str">
        <f t="shared" ref="M46:M47" si="6">"p("&amp;H46&amp;")"</f>
        <v>p(bulutlu)</v>
      </c>
      <c r="N46" s="15">
        <f t="shared" ref="N46:N47" si="7">I46/I$3</f>
        <v>0.2857142857142857</v>
      </c>
      <c r="O46" s="1" t="str">
        <f t="shared" ref="O46:O47" si="8">I46&amp;"/"&amp;I$3</f>
        <v>4/14</v>
      </c>
    </row>
    <row r="47" spans="7:15" x14ac:dyDescent="0.25">
      <c r="G47" s="26"/>
      <c r="H47" s="3" t="s">
        <v>4</v>
      </c>
      <c r="I47" s="7">
        <f>COUNTIF(A$2:A$15,H47)</f>
        <v>5</v>
      </c>
      <c r="J47" s="3">
        <f>COUNTIFS($A$2:$A$15,$H47,$E$2:$E$15,G$2)</f>
        <v>3</v>
      </c>
      <c r="K47" s="3">
        <f>COUNTIFS($A$2:$A$15,$H47,$E$2:$E$15,H$2)</f>
        <v>2</v>
      </c>
      <c r="M47" s="1" t="str">
        <f t="shared" si="6"/>
        <v>p(gün)</v>
      </c>
      <c r="N47" s="15">
        <f t="shared" si="7"/>
        <v>0.35714285714285715</v>
      </c>
      <c r="O47" s="1" t="str">
        <f t="shared" si="8"/>
        <v>5/14</v>
      </c>
    </row>
    <row r="48" spans="7:15" x14ac:dyDescent="0.25">
      <c r="H48" s="2" t="s">
        <v>11</v>
      </c>
      <c r="I48" s="1">
        <f>SUM(I45:I47)</f>
        <v>14</v>
      </c>
    </row>
    <row r="50" spans="7:21" x14ac:dyDescent="0.25">
      <c r="G50" s="1" t="str">
        <f>"E("&amp;J45&amp;","&amp;K45&amp;")"</f>
        <v>E(2,3)</v>
      </c>
      <c r="H50" s="13" t="str">
        <f>"= -p("&amp;J45&amp;"/"&amp;I45&amp;")*log2(p("&amp;J45&amp;"/"&amp;I45&amp;")) -p("&amp;K45&amp;"/"&amp;I45&amp;")*log2(p("&amp;K45&amp;"/"&amp;I45&amp;"))"</f>
        <v>= -p(2/5)*log2(p(2/5)) -p(3/5)*log2(p(3/5))</v>
      </c>
      <c r="M50" s="15">
        <f>IF(OR(J45=0,K45=0),0,-J45/I45*LOG(J45/I45,2) -K45/I45*LOG(K45/I45,2))</f>
        <v>0.97095059445466858</v>
      </c>
    </row>
    <row r="51" spans="7:21" x14ac:dyDescent="0.25">
      <c r="G51" s="1" t="str">
        <f t="shared" ref="G51:G52" si="9">"E("&amp;J46&amp;","&amp;K46&amp;")"</f>
        <v>E(4,0)</v>
      </c>
      <c r="H51" s="13" t="str">
        <f t="shared" ref="H51:H52" si="10">"= -p("&amp;J46&amp;"/"&amp;I46&amp;")*log2(p("&amp;J46&amp;"/"&amp;I46&amp;")) -p("&amp;K46&amp;"/"&amp;I46&amp;")*log2(p("&amp;K46&amp;"/"&amp;I46&amp;"))"</f>
        <v>= -p(4/4)*log2(p(4/4)) -p(0/4)*log2(p(0/4))</v>
      </c>
      <c r="M51" s="15">
        <f t="shared" ref="M51:M52" si="11">IF(OR(J46=0,K46=0),0,-J46/I46*LOG(J46/I46,2) -K46/I46*LOG(K46/I46,2))</f>
        <v>0</v>
      </c>
    </row>
    <row r="52" spans="7:21" x14ac:dyDescent="0.25">
      <c r="G52" s="1" t="str">
        <f t="shared" si="9"/>
        <v>E(3,2)</v>
      </c>
      <c r="H52" s="13" t="str">
        <f t="shared" si="10"/>
        <v>= -p(3/5)*log2(p(3/5)) -p(2/5)*log2(p(2/5))</v>
      </c>
      <c r="M52" s="15">
        <f t="shared" si="11"/>
        <v>0.97095059445466858</v>
      </c>
    </row>
    <row r="53" spans="7:21" x14ac:dyDescent="0.25">
      <c r="G53" s="13" t="str">
        <f>"Entropy("&amp;J43&amp;","&amp;G45&amp;") = "&amp;M45&amp;"*Entropy("&amp;J45&amp;","&amp;K45&amp;") + "&amp;M46&amp;"*Entropy("&amp;J46&amp;","&amp;K46&amp;")"&amp;" + "&amp;M47&amp;"*Entropy("&amp;J47&amp;","&amp;K47&amp;")"</f>
        <v>Entropy(Futbol,Hava) = p(yağm)*Entropy(2,3) + p(bulutlu)*Entropy(4,0) + p(gün)*Entropy(3,2)</v>
      </c>
      <c r="H53" s="13"/>
    </row>
    <row r="54" spans="7:21" x14ac:dyDescent="0.25">
      <c r="G54" s="13" t="str">
        <f>"Entropy("&amp;J43&amp;","&amp;G45&amp;") ="</f>
        <v>Entropy(Futbol,Hava) =</v>
      </c>
      <c r="K54" s="8">
        <f>N45*M50 + N46*M51 + N47*M52</f>
        <v>0.69353613889619181</v>
      </c>
    </row>
    <row r="57" spans="7:21" x14ac:dyDescent="0.25">
      <c r="L57" s="13"/>
      <c r="M57" s="13"/>
    </row>
    <row r="58" spans="7:21" x14ac:dyDescent="0.25">
      <c r="G58" s="16" t="str">
        <f>G6</f>
        <v>Entropy(Futbol) =</v>
      </c>
      <c r="K58" s="8">
        <f>K6</f>
        <v>0.94028595867063092</v>
      </c>
      <c r="M58" s="13" t="s">
        <v>15</v>
      </c>
    </row>
    <row r="59" spans="7:21" x14ac:dyDescent="0.25">
      <c r="G59" s="16" t="str">
        <f>G17</f>
        <v>Entropy(Futbol,Rüzg) =</v>
      </c>
      <c r="K59" s="8">
        <f>K17</f>
        <v>0.89215892826236165</v>
      </c>
      <c r="M59" s="13" t="str">
        <f>"Kazanç("&amp;$E$1&amp;","&amp;B$1&amp;") = Entropy("&amp;$E$1&amp;") - Entropy("&amp;$E$1&amp;","&amp;B$1&amp;")"</f>
        <v>Kazanç(Futbol,Rüzg) = Entropy(Futbol) - Entropy(Futbol,Rüzg)</v>
      </c>
      <c r="U59" s="15">
        <f>K$58-K59</f>
        <v>4.8127030408269267E-2</v>
      </c>
    </row>
    <row r="60" spans="7:21" x14ac:dyDescent="0.25">
      <c r="G60" s="16" t="str">
        <f>G28</f>
        <v>Entropy(Futbol,Nem) =</v>
      </c>
      <c r="K60" s="8">
        <f>K28</f>
        <v>0.78845045730828955</v>
      </c>
      <c r="M60" s="13" t="str">
        <f>"Kazanç("&amp;$E$1&amp;","&amp;C$1&amp;") = Entropy("&amp;$E$1&amp;") - Entropy("&amp;$E$1&amp;","&amp;C$1&amp;")"</f>
        <v>Kazanç(Futbol,Nem) = Entropy(Futbol) - Entropy(Futbol,Nem)</v>
      </c>
      <c r="U60" s="15">
        <f t="shared" ref="U60:U62" si="12">K$58-K60</f>
        <v>0.15183550136234136</v>
      </c>
    </row>
    <row r="61" spans="7:21" x14ac:dyDescent="0.25">
      <c r="G61" s="16" t="str">
        <f>G41</f>
        <v>Entropy(Futbol,Sıcaklık) =</v>
      </c>
      <c r="K61" s="8">
        <f>K41</f>
        <v>0.91106339301167627</v>
      </c>
      <c r="M61" s="13" t="str">
        <f>"Kazanç("&amp;$E$1&amp;","&amp;D$1&amp;") = Entropy("&amp;$E$1&amp;") - Entropy("&amp;$E$1&amp;","&amp;D$1&amp;")"</f>
        <v>Kazanç(Futbol,Sıcaklık) = Entropy(Futbol) - Entropy(Futbol,Sıcaklık)</v>
      </c>
      <c r="U61" s="15">
        <f t="shared" si="12"/>
        <v>2.9222565658954647E-2</v>
      </c>
    </row>
    <row r="62" spans="7:21" x14ac:dyDescent="0.25">
      <c r="G62" s="16" t="str">
        <f>G54</f>
        <v>Entropy(Futbol,Hava) =</v>
      </c>
      <c r="K62" s="8">
        <f>K54</f>
        <v>0.69353613889619181</v>
      </c>
      <c r="M62" s="13" t="str">
        <f>"Kazanç("&amp;$E$1&amp;","&amp;A$1&amp;") = Entropy("&amp;$E$1&amp;") - Entropy("&amp;$E$1&amp;","&amp;A$1&amp;")"</f>
        <v>Kazanç(Futbol,Hava) = Entropy(Futbol) - Entropy(Futbol,Hava)</v>
      </c>
      <c r="U62" s="15">
        <f t="shared" si="12"/>
        <v>0.24674981977443911</v>
      </c>
    </row>
    <row r="63" spans="7:21" x14ac:dyDescent="0.25">
      <c r="S63" s="18"/>
      <c r="T63" s="18" t="s">
        <v>16</v>
      </c>
    </row>
    <row r="64" spans="7:21" x14ac:dyDescent="0.25">
      <c r="S64" s="18" t="s">
        <v>17</v>
      </c>
    </row>
  </sheetData>
  <mergeCells count="9">
    <mergeCell ref="J43:K43"/>
    <mergeCell ref="G45:G47"/>
    <mergeCell ref="J8:K8"/>
    <mergeCell ref="G10:G11"/>
    <mergeCell ref="G1:H1"/>
    <mergeCell ref="J19:K19"/>
    <mergeCell ref="G21:G22"/>
    <mergeCell ref="J30:K30"/>
    <mergeCell ref="G32:G34"/>
  </mergeCells>
  <conditionalFormatting sqref="U59:U62">
    <cfRule type="top10" dxfId="2" priority="1" rank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5"/>
  <sheetViews>
    <sheetView topLeftCell="A34" workbookViewId="0">
      <selection activeCell="D11" sqref="D11"/>
    </sheetView>
  </sheetViews>
  <sheetFormatPr defaultRowHeight="15" x14ac:dyDescent="0.25"/>
  <cols>
    <col min="5" max="5" width="14.7109375" bestFit="1" customWidth="1"/>
  </cols>
  <sheetData>
    <row r="1" spans="1:12" x14ac:dyDescent="0.25">
      <c r="A1" s="4" t="s">
        <v>22</v>
      </c>
      <c r="B1" s="5" t="s">
        <v>14</v>
      </c>
      <c r="C1" s="4" t="s">
        <v>13</v>
      </c>
      <c r="D1" s="4" t="s">
        <v>12</v>
      </c>
      <c r="E1" s="10" t="str">
        <f>"Futbol"&amp;"&amp;"&amp;A2</f>
        <v>Futbol&amp;yağm</v>
      </c>
      <c r="G1" s="26" t="str">
        <f>E1</f>
        <v>Futbol&amp;yağm</v>
      </c>
      <c r="H1" s="26"/>
      <c r="I1" s="14"/>
      <c r="J1" s="1"/>
      <c r="K1" s="1" t="str">
        <f>"p("&amp;G2&amp;")"</f>
        <v>p(evet)</v>
      </c>
      <c r="L1" s="1" t="str">
        <f>"p("&amp;H2&amp;")"</f>
        <v>p(hayır)</v>
      </c>
    </row>
    <row r="2" spans="1:12" x14ac:dyDescent="0.25">
      <c r="A2" s="24" t="s">
        <v>2</v>
      </c>
      <c r="B2" s="7" t="s">
        <v>9</v>
      </c>
      <c r="C2" s="3" t="s">
        <v>7</v>
      </c>
      <c r="D2" s="3" t="s">
        <v>5</v>
      </c>
      <c r="E2" s="11" t="s">
        <v>0</v>
      </c>
      <c r="G2" s="3" t="s">
        <v>1</v>
      </c>
      <c r="H2" s="3" t="s">
        <v>0</v>
      </c>
      <c r="I2" s="14" t="s">
        <v>11</v>
      </c>
      <c r="J2" s="1"/>
      <c r="K2" s="15">
        <f>G3/$I3</f>
        <v>0.4</v>
      </c>
      <c r="L2" s="15">
        <f>H3/$I3</f>
        <v>0.6</v>
      </c>
    </row>
    <row r="3" spans="1:12" x14ac:dyDescent="0.25">
      <c r="A3" s="24" t="s">
        <v>2</v>
      </c>
      <c r="B3" s="7" t="s">
        <v>10</v>
      </c>
      <c r="C3" s="3" t="s">
        <v>7</v>
      </c>
      <c r="D3" s="3" t="s">
        <v>5</v>
      </c>
      <c r="E3" s="11" t="s">
        <v>0</v>
      </c>
      <c r="G3" s="3">
        <f>COUNTIF($E$2:$E$6,G2)</f>
        <v>2</v>
      </c>
      <c r="H3" s="3">
        <f>COUNTIF($E$2:$E$6,H2)</f>
        <v>3</v>
      </c>
      <c r="I3" s="1">
        <f>SUM(G3:H3)</f>
        <v>5</v>
      </c>
      <c r="J3" s="1"/>
      <c r="K3" s="1" t="str">
        <f>G3&amp;"/"&amp;$I3</f>
        <v>2/5</v>
      </c>
      <c r="L3" s="1" t="str">
        <f>H3&amp;"/"&amp;$I3</f>
        <v>3/5</v>
      </c>
    </row>
    <row r="4" spans="1:12" x14ac:dyDescent="0.25">
      <c r="A4" s="24" t="s">
        <v>2</v>
      </c>
      <c r="B4" s="7" t="s">
        <v>9</v>
      </c>
      <c r="C4" s="3" t="s">
        <v>7</v>
      </c>
      <c r="D4" s="3" t="s">
        <v>24</v>
      </c>
      <c r="E4" s="11" t="s">
        <v>0</v>
      </c>
      <c r="G4" s="1"/>
      <c r="H4" s="1"/>
      <c r="I4" s="1"/>
      <c r="J4" s="1"/>
      <c r="K4" s="1"/>
      <c r="L4" s="1"/>
    </row>
    <row r="5" spans="1:12" x14ac:dyDescent="0.25">
      <c r="A5" s="24" t="s">
        <v>2</v>
      </c>
      <c r="B5" s="7" t="s">
        <v>9</v>
      </c>
      <c r="C5" s="3" t="s">
        <v>8</v>
      </c>
      <c r="D5" s="3" t="s">
        <v>6</v>
      </c>
      <c r="E5" s="11" t="s">
        <v>1</v>
      </c>
      <c r="G5" s="13" t="str">
        <f>"Entropy("&amp;G1&amp;") = - p("&amp;G2&amp;")*log2(p("&amp;G2&amp;")) - p("&amp;H2&amp;")*log2(p("&amp;H2&amp;"))"</f>
        <v>Entropy(Futbol&amp;yağm) = - p(evet)*log2(p(evet)) - p(hayır)*log2(p(hayır))</v>
      </c>
      <c r="H5" s="1"/>
      <c r="I5" s="1"/>
      <c r="J5" s="1"/>
      <c r="K5" s="1"/>
      <c r="L5" s="1"/>
    </row>
    <row r="6" spans="1:12" x14ac:dyDescent="0.25">
      <c r="A6" s="24" t="s">
        <v>2</v>
      </c>
      <c r="B6" s="7" t="s">
        <v>10</v>
      </c>
      <c r="C6" s="3" t="s">
        <v>8</v>
      </c>
      <c r="D6" s="3" t="s">
        <v>24</v>
      </c>
      <c r="E6" s="11" t="s">
        <v>1</v>
      </c>
      <c r="G6" s="13" t="str">
        <f>"Entropy("&amp;G1&amp;") ="</f>
        <v>Entropy(Futbol&amp;yağm) =</v>
      </c>
      <c r="H6" s="6"/>
      <c r="I6" s="1"/>
      <c r="J6" s="1"/>
      <c r="K6" s="19">
        <f xml:space="preserve"> IF(OR(G3=0,H3=0),0,-K2*LOG(K2,2) -L2*LOG(L2,2))</f>
        <v>0.97095059445466858</v>
      </c>
      <c r="L6" s="1"/>
    </row>
    <row r="8" spans="1:12" x14ac:dyDescent="0.25">
      <c r="A8" s="4" t="s">
        <v>22</v>
      </c>
      <c r="B8" s="5" t="s">
        <v>14</v>
      </c>
      <c r="C8" s="4" t="s">
        <v>13</v>
      </c>
      <c r="D8" s="4" t="s">
        <v>12</v>
      </c>
      <c r="E8" s="10" t="str">
        <f>"Futbol"&amp;"&amp;"&amp;A9</f>
        <v>Futbol&amp;bulutlu</v>
      </c>
      <c r="G8" s="26" t="str">
        <f>E8</f>
        <v>Futbol&amp;bulutlu</v>
      </c>
      <c r="H8" s="26"/>
      <c r="I8" s="14"/>
      <c r="J8" s="1"/>
      <c r="K8" s="1" t="str">
        <f>"p("&amp;G9&amp;")"</f>
        <v>p(evet)</v>
      </c>
      <c r="L8" s="1" t="str">
        <f>"p("&amp;H9&amp;")"</f>
        <v>p(hayır)</v>
      </c>
    </row>
    <row r="9" spans="1:12" x14ac:dyDescent="0.25">
      <c r="A9" s="24" t="s">
        <v>3</v>
      </c>
      <c r="B9" s="7" t="s">
        <v>9</v>
      </c>
      <c r="C9" s="3" t="s">
        <v>7</v>
      </c>
      <c r="D9" s="3" t="s">
        <v>5</v>
      </c>
      <c r="E9" s="11" t="s">
        <v>1</v>
      </c>
      <c r="G9" s="3" t="s">
        <v>1</v>
      </c>
      <c r="H9" s="3" t="s">
        <v>0</v>
      </c>
      <c r="I9" s="14" t="s">
        <v>11</v>
      </c>
      <c r="J9" s="1"/>
      <c r="K9" s="15">
        <f>G10/$I10</f>
        <v>1</v>
      </c>
      <c r="L9" s="15">
        <f>H10/$I10</f>
        <v>0</v>
      </c>
    </row>
    <row r="10" spans="1:12" x14ac:dyDescent="0.25">
      <c r="A10" s="24" t="s">
        <v>3</v>
      </c>
      <c r="B10" s="7" t="s">
        <v>10</v>
      </c>
      <c r="C10" s="3" t="s">
        <v>8</v>
      </c>
      <c r="D10" s="3" t="s">
        <v>6</v>
      </c>
      <c r="E10" s="11" t="s">
        <v>1</v>
      </c>
      <c r="G10" s="3">
        <f>COUNTIF($E$9:$E$12,G9)</f>
        <v>4</v>
      </c>
      <c r="H10" s="3">
        <f>COUNTIF($E$9:$E$12,H9)</f>
        <v>0</v>
      </c>
      <c r="I10" s="1">
        <f>SUM(G10:H10)</f>
        <v>4</v>
      </c>
      <c r="J10" s="1"/>
      <c r="K10" s="1" t="str">
        <f>G10&amp;"/"&amp;$I10</f>
        <v>4/4</v>
      </c>
      <c r="L10" s="1" t="str">
        <f>H10&amp;"/"&amp;$I10</f>
        <v>0/4</v>
      </c>
    </row>
    <row r="11" spans="1:12" x14ac:dyDescent="0.25">
      <c r="A11" s="24" t="s">
        <v>3</v>
      </c>
      <c r="B11" s="7" t="s">
        <v>10</v>
      </c>
      <c r="C11" s="3" t="s">
        <v>7</v>
      </c>
      <c r="D11" s="3" t="s">
        <v>24</v>
      </c>
      <c r="E11" s="11" t="s">
        <v>1</v>
      </c>
      <c r="G11" s="1"/>
      <c r="H11" s="1"/>
      <c r="I11" s="1"/>
      <c r="J11" s="1"/>
      <c r="K11" s="1"/>
      <c r="L11" s="1"/>
    </row>
    <row r="12" spans="1:12" x14ac:dyDescent="0.25">
      <c r="A12" s="24" t="s">
        <v>3</v>
      </c>
      <c r="B12" s="7" t="s">
        <v>9</v>
      </c>
      <c r="C12" s="3" t="s">
        <v>8</v>
      </c>
      <c r="D12" s="3" t="s">
        <v>5</v>
      </c>
      <c r="E12" s="11" t="s">
        <v>1</v>
      </c>
      <c r="G12" s="13" t="str">
        <f>"Entropy("&amp;G8&amp;") = - p("&amp;G9&amp;")*log2(p("&amp;G9&amp;")) - p("&amp;H9&amp;")*log2(p("&amp;H9&amp;"))"</f>
        <v>Entropy(Futbol&amp;bulutlu) = - p(evet)*log2(p(evet)) - p(hayır)*log2(p(hayır))</v>
      </c>
      <c r="H12" s="1"/>
      <c r="I12" s="1"/>
      <c r="J12" s="1"/>
      <c r="K12" s="1"/>
      <c r="L12" s="1"/>
    </row>
    <row r="13" spans="1:12" x14ac:dyDescent="0.25">
      <c r="G13" s="13" t="str">
        <f>"Entropy("&amp;G8&amp;") ="</f>
        <v>Entropy(Futbol&amp;bulutlu) =</v>
      </c>
      <c r="H13" s="6"/>
      <c r="I13" s="1"/>
      <c r="J13" s="1"/>
      <c r="K13" s="8">
        <f xml:space="preserve"> IF(OR(G10=0,H10=0),0,-K9*LOG(K9,2) -L9*LOG(L9,2))</f>
        <v>0</v>
      </c>
      <c r="L13" s="1"/>
    </row>
    <row r="14" spans="1:12" x14ac:dyDescent="0.25">
      <c r="G14" s="13"/>
      <c r="H14" s="6"/>
      <c r="I14" s="1"/>
      <c r="J14" s="1"/>
      <c r="K14" s="6"/>
      <c r="L14" s="1"/>
    </row>
    <row r="15" spans="1:12" x14ac:dyDescent="0.25">
      <c r="A15" s="4" t="s">
        <v>22</v>
      </c>
      <c r="B15" s="5" t="s">
        <v>14</v>
      </c>
      <c r="C15" s="4" t="s">
        <v>13</v>
      </c>
      <c r="D15" s="4" t="s">
        <v>12</v>
      </c>
      <c r="E15" s="10" t="str">
        <f>"Futbol"&amp;"&amp;"&amp;A16</f>
        <v>Futbol&amp;gün</v>
      </c>
      <c r="G15" s="26" t="str">
        <f>E15</f>
        <v>Futbol&amp;gün</v>
      </c>
      <c r="H15" s="26"/>
      <c r="I15" s="14"/>
      <c r="J15" s="1"/>
      <c r="K15" s="1" t="str">
        <f>"p("&amp;G16&amp;")"</f>
        <v>p(evet)</v>
      </c>
      <c r="L15" s="1" t="str">
        <f>"p("&amp;H16&amp;")"</f>
        <v>p(hayır)</v>
      </c>
    </row>
    <row r="16" spans="1:12" x14ac:dyDescent="0.25">
      <c r="A16" s="24" t="s">
        <v>4</v>
      </c>
      <c r="B16" s="7" t="s">
        <v>9</v>
      </c>
      <c r="C16" s="3" t="s">
        <v>7</v>
      </c>
      <c r="D16" s="3" t="s">
        <v>24</v>
      </c>
      <c r="E16" s="11" t="s">
        <v>1</v>
      </c>
      <c r="G16" s="3" t="s">
        <v>1</v>
      </c>
      <c r="H16" s="3" t="s">
        <v>0</v>
      </c>
      <c r="I16" s="14" t="s">
        <v>11</v>
      </c>
      <c r="J16" s="1"/>
      <c r="K16" s="15">
        <f>G17/$I17</f>
        <v>0.6</v>
      </c>
      <c r="L16" s="15">
        <f>H17/$I17</f>
        <v>0.4</v>
      </c>
    </row>
    <row r="17" spans="1:26" x14ac:dyDescent="0.25">
      <c r="A17" s="24" t="s">
        <v>4</v>
      </c>
      <c r="B17" s="7" t="s">
        <v>9</v>
      </c>
      <c r="C17" s="3" t="s">
        <v>8</v>
      </c>
      <c r="D17" s="3" t="s">
        <v>6</v>
      </c>
      <c r="E17" s="11" t="s">
        <v>1</v>
      </c>
      <c r="G17" s="3">
        <f>COUNTIF($E$16:$E$20,G16)</f>
        <v>3</v>
      </c>
      <c r="H17" s="3">
        <f>COUNTIF($E$16:$E$20,H16)</f>
        <v>2</v>
      </c>
      <c r="I17" s="1">
        <f>SUM(G17:H17)</f>
        <v>5</v>
      </c>
      <c r="J17" s="1"/>
      <c r="K17" s="1" t="str">
        <f>G17&amp;"/"&amp;$I17</f>
        <v>3/5</v>
      </c>
      <c r="L17" s="1" t="str">
        <f>H17&amp;"/"&amp;$I17</f>
        <v>2/5</v>
      </c>
    </row>
    <row r="18" spans="1:26" x14ac:dyDescent="0.25">
      <c r="A18" s="24" t="s">
        <v>4</v>
      </c>
      <c r="B18" s="7" t="s">
        <v>10</v>
      </c>
      <c r="C18" s="3" t="s">
        <v>8</v>
      </c>
      <c r="D18" s="3" t="s">
        <v>6</v>
      </c>
      <c r="E18" s="11" t="s">
        <v>0</v>
      </c>
      <c r="G18" s="1"/>
      <c r="H18" s="1"/>
      <c r="I18" s="1"/>
      <c r="J18" s="1"/>
      <c r="K18" s="1"/>
      <c r="L18" s="1"/>
    </row>
    <row r="19" spans="1:26" x14ac:dyDescent="0.25">
      <c r="A19" s="24" t="s">
        <v>4</v>
      </c>
      <c r="B19" s="7" t="s">
        <v>9</v>
      </c>
      <c r="C19" s="3" t="s">
        <v>8</v>
      </c>
      <c r="D19" s="3" t="s">
        <v>24</v>
      </c>
      <c r="E19" s="11" t="s">
        <v>1</v>
      </c>
      <c r="G19" s="13" t="str">
        <f>"Entropy("&amp;G15&amp;") = - p("&amp;G16&amp;")*log2(p("&amp;G16&amp;")) - p("&amp;H16&amp;")*log2(p("&amp;H16&amp;"))"</f>
        <v>Entropy(Futbol&amp;gün) = - p(evet)*log2(p(evet)) - p(hayır)*log2(p(hayır))</v>
      </c>
      <c r="H19" s="1"/>
      <c r="I19" s="1"/>
      <c r="J19" s="1"/>
      <c r="K19" s="1"/>
      <c r="L19" s="1"/>
    </row>
    <row r="20" spans="1:26" x14ac:dyDescent="0.25">
      <c r="A20" s="24" t="s">
        <v>4</v>
      </c>
      <c r="B20" s="7" t="s">
        <v>10</v>
      </c>
      <c r="C20" s="3" t="s">
        <v>7</v>
      </c>
      <c r="D20" s="3" t="s">
        <v>24</v>
      </c>
      <c r="E20" s="11" t="s">
        <v>0</v>
      </c>
      <c r="G20" s="13" t="str">
        <f>"Entropy("&amp;G15&amp;") ="</f>
        <v>Entropy(Futbol&amp;gün) =</v>
      </c>
      <c r="H20" s="6"/>
      <c r="I20" s="1"/>
      <c r="J20" s="1"/>
      <c r="K20" s="19">
        <f xml:space="preserve"> IF(OR(G17=0,H17=0),0,-K16*LOG(K16,2) -L16*LOG(L16,2))</f>
        <v>0.97095059445466858</v>
      </c>
      <c r="L20" s="1"/>
    </row>
    <row r="22" spans="1:26" x14ac:dyDescent="0.25">
      <c r="G22" s="17" t="s">
        <v>18</v>
      </c>
    </row>
    <row r="23" spans="1:26" x14ac:dyDescent="0.25">
      <c r="G23" s="17" t="s">
        <v>19</v>
      </c>
    </row>
    <row r="25" spans="1:26" x14ac:dyDescent="0.25">
      <c r="G25" s="1"/>
      <c r="H25" s="1"/>
      <c r="I25" s="1"/>
      <c r="J25" s="26" t="str">
        <f>$E$1</f>
        <v>Futbol&amp;yağm</v>
      </c>
      <c r="K25" s="26"/>
      <c r="L25" s="1"/>
      <c r="M25" s="1"/>
      <c r="N25" s="1"/>
      <c r="O25" s="1"/>
      <c r="R25" s="1"/>
      <c r="S25" s="1"/>
      <c r="T25" s="1"/>
      <c r="U25" s="26" t="str">
        <f>$E$15</f>
        <v>Futbol&amp;gün</v>
      </c>
      <c r="V25" s="26"/>
      <c r="W25" s="1"/>
      <c r="X25" s="1"/>
      <c r="Y25" s="1"/>
      <c r="Z25" s="1"/>
    </row>
    <row r="26" spans="1:26" x14ac:dyDescent="0.25">
      <c r="G26" s="1"/>
      <c r="H26" s="1"/>
      <c r="I26" s="1"/>
      <c r="J26" s="3" t="str">
        <f>G$2</f>
        <v>evet</v>
      </c>
      <c r="K26" s="3" t="str">
        <f>H$2</f>
        <v>hayır</v>
      </c>
      <c r="L26" s="1"/>
      <c r="M26" s="1"/>
      <c r="N26" s="1"/>
      <c r="O26" s="1"/>
      <c r="R26" s="1"/>
      <c r="S26" s="1"/>
      <c r="T26" s="1"/>
      <c r="U26" s="3" t="str">
        <f>G$16</f>
        <v>evet</v>
      </c>
      <c r="V26" s="9" t="str">
        <f>H$16</f>
        <v>hayır</v>
      </c>
      <c r="W26" s="1"/>
      <c r="X26" s="1"/>
      <c r="Y26" s="1"/>
      <c r="Z26" s="1"/>
    </row>
    <row r="27" spans="1:26" x14ac:dyDescent="0.25">
      <c r="G27" s="26" t="str">
        <f>$B$1</f>
        <v>Rüzg</v>
      </c>
      <c r="H27" s="3" t="s">
        <v>10</v>
      </c>
      <c r="I27" s="7">
        <f>COUNTIF(B$2:B$6,H27)</f>
        <v>2</v>
      </c>
      <c r="J27" s="3">
        <f>COUNTIFS($B$2:$B$6,$H27,$E$2:$E$6,J$26)</f>
        <v>1</v>
      </c>
      <c r="K27" s="3">
        <f>COUNTIFS($B$2:$B$6,$H27,$E$2:$E$6,K$26)</f>
        <v>1</v>
      </c>
      <c r="L27" s="1"/>
      <c r="M27" s="1" t="str">
        <f>"p("&amp;H27&amp;")"</f>
        <v>p(var)</v>
      </c>
      <c r="N27" s="15">
        <f>I27/I$29</f>
        <v>0.4</v>
      </c>
      <c r="O27" s="1" t="str">
        <f>I27&amp;"/"&amp;I$29</f>
        <v>2/5</v>
      </c>
      <c r="R27" s="27" t="str">
        <f>$B$1</f>
        <v>Rüzg</v>
      </c>
      <c r="S27" s="3" t="s">
        <v>10</v>
      </c>
      <c r="T27" s="7">
        <f>COUNTIF(B$16:B$20,S27)</f>
        <v>2</v>
      </c>
      <c r="U27" s="3">
        <f>COUNTIFS($B$16:$B$20,$H27,$E$16:$E$20,U$26)</f>
        <v>0</v>
      </c>
      <c r="V27" s="3">
        <f>COUNTIFS($B$16:$B$20,$H27,$E$16:$E$20,V$26)</f>
        <v>2</v>
      </c>
      <c r="W27" s="1"/>
      <c r="X27" s="1" t="str">
        <f>"p("&amp;S27&amp;")"</f>
        <v>p(var)</v>
      </c>
      <c r="Y27" s="15">
        <f>T27/T$29</f>
        <v>0.4</v>
      </c>
      <c r="Z27" s="1" t="str">
        <f>T27&amp;"/"&amp;T$29</f>
        <v>2/5</v>
      </c>
    </row>
    <row r="28" spans="1:26" x14ac:dyDescent="0.25">
      <c r="G28" s="26"/>
      <c r="H28" s="3" t="s">
        <v>9</v>
      </c>
      <c r="I28" s="7">
        <f>COUNTIF(B$2:B$6,H28)</f>
        <v>3</v>
      </c>
      <c r="J28" s="3">
        <f>COUNTIFS($B$2:$B$6,$H28,$E$2:$E$6,J$26)</f>
        <v>1</v>
      </c>
      <c r="K28" s="3">
        <f>COUNTIFS($B$2:$B$6,$H28,$E$2:$E$6,K$26)</f>
        <v>2</v>
      </c>
      <c r="L28" s="1"/>
      <c r="M28" s="1" t="str">
        <f>"p("&amp;H28&amp;")"</f>
        <v>p(yok)</v>
      </c>
      <c r="N28" s="15">
        <f>I28/I$29</f>
        <v>0.6</v>
      </c>
      <c r="O28" s="1" t="str">
        <f>I28&amp;"/"&amp;I$29</f>
        <v>3/5</v>
      </c>
      <c r="R28" s="28"/>
      <c r="S28" s="3" t="s">
        <v>9</v>
      </c>
      <c r="T28" s="7">
        <f>COUNTIF(B$16:B$20,S28)</f>
        <v>3</v>
      </c>
      <c r="U28" s="3">
        <f>COUNTIFS($B$16:$B$20,$H28,$E$16:$E$20,U$26)</f>
        <v>3</v>
      </c>
      <c r="V28" s="3">
        <f>COUNTIFS($B$16:$B$20,$H28,$E$16:$E$20,V$26)</f>
        <v>0</v>
      </c>
      <c r="W28" s="1"/>
      <c r="X28" s="1" t="str">
        <f>"p("&amp;S28&amp;")"</f>
        <v>p(yok)</v>
      </c>
      <c r="Y28" s="15">
        <f>T28/T$29</f>
        <v>0.6</v>
      </c>
      <c r="Z28" s="1" t="str">
        <f>T28&amp;"/"&amp;T$29</f>
        <v>3/5</v>
      </c>
    </row>
    <row r="29" spans="1:26" x14ac:dyDescent="0.25">
      <c r="G29" s="1"/>
      <c r="H29" s="2" t="s">
        <v>11</v>
      </c>
      <c r="I29" s="1">
        <f>SUM(I27:I28)</f>
        <v>5</v>
      </c>
      <c r="J29" s="1"/>
      <c r="K29" s="1"/>
      <c r="L29" s="1"/>
      <c r="M29" s="1"/>
      <c r="N29" s="1"/>
      <c r="O29" s="1"/>
      <c r="R29" s="1"/>
      <c r="S29" s="2" t="s">
        <v>11</v>
      </c>
      <c r="T29" s="1">
        <f>SUM(T27:T28)</f>
        <v>5</v>
      </c>
      <c r="U29" s="1"/>
      <c r="V29" s="1"/>
      <c r="W29" s="1"/>
      <c r="X29" s="1"/>
      <c r="Y29" s="1"/>
      <c r="Z29" s="1"/>
    </row>
    <row r="30" spans="1:26" x14ac:dyDescent="0.25">
      <c r="G30" s="1"/>
      <c r="H30" s="1"/>
      <c r="I30" s="1"/>
      <c r="J30" s="1"/>
      <c r="K30" s="1"/>
      <c r="L30" s="1"/>
      <c r="M30" s="1"/>
      <c r="N30" s="1"/>
      <c r="O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G31" s="1" t="str">
        <f>"E("&amp;J27&amp;","&amp;K27&amp;")"</f>
        <v>E(1,1)</v>
      </c>
      <c r="H31" s="13" t="str">
        <f>"= -p("&amp;J27&amp;"/"&amp;I27&amp;")*log2(p("&amp;J27&amp;"/"&amp;I27&amp;")) -p("&amp;K27&amp;"/"&amp;I27&amp;")*log2(p("&amp;K27&amp;"/"&amp;I27&amp;"))"</f>
        <v>= -p(1/2)*log2(p(1/2)) -p(1/2)*log2(p(1/2))</v>
      </c>
      <c r="I31" s="1"/>
      <c r="J31" s="1"/>
      <c r="K31" s="1"/>
      <c r="L31" s="1"/>
      <c r="M31" s="15">
        <f>IF(OR(J27=0,K27=0),0,-J27/I27*LOG(J27/I27,2) -K27/I27*LOG(K27/I27,2))</f>
        <v>1</v>
      </c>
      <c r="N31" s="1"/>
      <c r="O31" s="1"/>
      <c r="R31" s="1" t="str">
        <f>"E("&amp;U27&amp;","&amp;V27&amp;")"</f>
        <v>E(0,2)</v>
      </c>
      <c r="S31" s="13" t="str">
        <f>"= -p("&amp;U27&amp;"/"&amp;T27&amp;")*log2(p("&amp;U27&amp;"/"&amp;T27&amp;")) -p("&amp;V27&amp;"/"&amp;T27&amp;")*log2(p("&amp;V27&amp;"/"&amp;T27&amp;"))"</f>
        <v>= -p(0/2)*log2(p(0/2)) -p(2/2)*log2(p(2/2))</v>
      </c>
      <c r="T31" s="1"/>
      <c r="U31" s="1"/>
      <c r="V31" s="1"/>
      <c r="W31" s="1"/>
      <c r="X31" s="15">
        <f>IF(OR(U27=0,V27=0),0,-U27/T27*LOG(U27/T27,2) -V27/T27*LOG(V27/T27,2))</f>
        <v>0</v>
      </c>
      <c r="Y31" s="1"/>
      <c r="Z31" s="1"/>
    </row>
    <row r="32" spans="1:26" x14ac:dyDescent="0.25">
      <c r="G32" s="1" t="str">
        <f>"E("&amp;J28&amp;","&amp;K28&amp;")"</f>
        <v>E(1,2)</v>
      </c>
      <c r="H32" s="13" t="str">
        <f>"= -p("&amp;J28&amp;"/"&amp;I28&amp;")*log2(p("&amp;J28&amp;"/"&amp;I28&amp;")) -p("&amp;K28&amp;"/"&amp;I28&amp;")*log2(p("&amp;K28&amp;"/"&amp;I28&amp;"))"</f>
        <v>= -p(1/3)*log2(p(1/3)) -p(2/3)*log2(p(2/3))</v>
      </c>
      <c r="I32" s="1"/>
      <c r="J32" s="1"/>
      <c r="K32" s="1"/>
      <c r="L32" s="1"/>
      <c r="M32" s="15">
        <f>IF(OR(J28=0,K28=0),0,-J28/I28*LOG(J28/I28,2) -K28/I28*LOG(K28/I28,2))</f>
        <v>0.91829583405448956</v>
      </c>
      <c r="N32" s="1"/>
      <c r="O32" s="1"/>
      <c r="R32" s="1" t="str">
        <f>"E("&amp;U28&amp;","&amp;V28&amp;")"</f>
        <v>E(3,0)</v>
      </c>
      <c r="S32" s="13" t="str">
        <f>"= -p("&amp;U28&amp;"/"&amp;T28&amp;")*log2(p("&amp;U28&amp;"/"&amp;T28&amp;")) -p("&amp;V28&amp;"/"&amp;T28&amp;")*log2(p("&amp;V28&amp;"/"&amp;T28&amp;"))"</f>
        <v>= -p(3/3)*log2(p(3/3)) -p(0/3)*log2(p(0/3))</v>
      </c>
      <c r="T32" s="1"/>
      <c r="U32" s="1"/>
      <c r="V32" s="1"/>
      <c r="W32" s="1"/>
      <c r="X32" s="15">
        <f>IF(OR(U28=0,V28=0),0,-U28/T28*LOG(U28/T28,2) -V28/T28*LOG(V28/T28,2))</f>
        <v>0</v>
      </c>
      <c r="Y32" s="1"/>
      <c r="Z32" s="1"/>
    </row>
    <row r="33" spans="7:26" x14ac:dyDescent="0.25">
      <c r="G33" s="13" t="str">
        <f>"Entropy("&amp;J25&amp;","&amp;G27&amp;") = "&amp;M27&amp;"*Entropy("&amp;J27&amp;","&amp;K27&amp;") + "&amp;M28&amp;"*Entropy("&amp;J28&amp;","&amp;K28&amp;")"</f>
        <v>Entropy(Futbol&amp;yağm,Rüzg) = p(var)*Entropy(1,1) + p(yok)*Entropy(1,2)</v>
      </c>
      <c r="H33" s="13"/>
      <c r="I33" s="1"/>
      <c r="J33" s="1"/>
      <c r="K33" s="1"/>
      <c r="L33" s="1"/>
      <c r="M33" s="1"/>
      <c r="N33" s="1"/>
      <c r="O33" s="1"/>
      <c r="R33" s="13" t="str">
        <f>"Entropy("&amp;U25&amp;","&amp;R27&amp;") = "&amp;X27&amp;"*Entropy("&amp;U27&amp;","&amp;V27&amp;") + "&amp;X28&amp;"*Entropy("&amp;U28&amp;","&amp;V28&amp;")"</f>
        <v>Entropy(Futbol&amp;gün,Rüzg) = p(var)*Entropy(0,2) + p(yok)*Entropy(3,0)</v>
      </c>
      <c r="S33" s="13"/>
      <c r="T33" s="1"/>
      <c r="U33" s="1"/>
      <c r="V33" s="1"/>
      <c r="W33" s="1"/>
      <c r="X33" s="1"/>
      <c r="Y33" s="1"/>
      <c r="Z33" s="1"/>
    </row>
    <row r="34" spans="7:26" x14ac:dyDescent="0.25">
      <c r="G34" s="13" t="str">
        <f>"Entropy("&amp;J25&amp;","&amp;G27&amp;") ="</f>
        <v>Entropy(Futbol&amp;yağm,Rüzg) =</v>
      </c>
      <c r="H34" s="1"/>
      <c r="I34" s="1"/>
      <c r="J34" s="1"/>
      <c r="K34" s="20">
        <f>N27*M31 + N28*M32</f>
        <v>0.95097750043269369</v>
      </c>
      <c r="L34" s="1"/>
      <c r="M34" s="1"/>
      <c r="N34" s="1"/>
      <c r="O34" s="1"/>
      <c r="R34" s="13" t="str">
        <f>"Entropy("&amp;U25&amp;","&amp;R27&amp;") ="</f>
        <v>Entropy(Futbol&amp;gün,Rüzg) =</v>
      </c>
      <c r="S34" s="1"/>
      <c r="T34" s="1"/>
      <c r="U34" s="1"/>
      <c r="V34" s="20">
        <f>Y27*X31 + Y28*X32</f>
        <v>0</v>
      </c>
      <c r="W34" s="1"/>
      <c r="X34" s="1"/>
      <c r="Y34" s="1"/>
      <c r="Z34" s="1"/>
    </row>
    <row r="36" spans="7:26" x14ac:dyDescent="0.25">
      <c r="G36" s="1"/>
      <c r="H36" s="1"/>
      <c r="I36" s="1"/>
      <c r="J36" s="26" t="str">
        <f>$E$1</f>
        <v>Futbol&amp;yağm</v>
      </c>
      <c r="K36" s="26"/>
      <c r="L36" s="1"/>
      <c r="M36" s="1"/>
      <c r="N36" s="1"/>
      <c r="O36" s="1"/>
      <c r="R36" s="1"/>
      <c r="S36" s="1"/>
      <c r="T36" s="1"/>
      <c r="U36" s="26" t="str">
        <f>$E$15</f>
        <v>Futbol&amp;gün</v>
      </c>
      <c r="V36" s="26"/>
      <c r="W36" s="1"/>
      <c r="X36" s="1"/>
      <c r="Y36" s="1"/>
      <c r="Z36" s="1"/>
    </row>
    <row r="37" spans="7:26" x14ac:dyDescent="0.25">
      <c r="G37" s="1"/>
      <c r="H37" s="1"/>
      <c r="I37" s="1"/>
      <c r="J37" s="3" t="str">
        <f>G$2</f>
        <v>evet</v>
      </c>
      <c r="K37" s="3" t="str">
        <f>H$2</f>
        <v>hayır</v>
      </c>
      <c r="L37" s="1"/>
      <c r="M37" s="1"/>
      <c r="N37" s="1"/>
      <c r="O37" s="1"/>
      <c r="R37" s="1"/>
      <c r="S37" s="1"/>
      <c r="T37" s="1"/>
      <c r="U37" s="9" t="str">
        <f>G$16</f>
        <v>evet</v>
      </c>
      <c r="V37" s="9" t="str">
        <f>H$16</f>
        <v>hayır</v>
      </c>
      <c r="W37" s="1"/>
      <c r="X37" s="1"/>
      <c r="Y37" s="1"/>
      <c r="Z37" s="1"/>
    </row>
    <row r="38" spans="7:26" x14ac:dyDescent="0.25">
      <c r="G38" s="26" t="str">
        <f>$C$1</f>
        <v>Nem</v>
      </c>
      <c r="H38" s="3" t="s">
        <v>7</v>
      </c>
      <c r="I38" s="7">
        <f>COUNTIF(C$2:C$6,H38)</f>
        <v>3</v>
      </c>
      <c r="J38" s="3">
        <f>COUNTIFS($C$2:$C$6,$H38,$E$2:$E$6,J$26)</f>
        <v>0</v>
      </c>
      <c r="K38" s="3">
        <f>COUNTIFS($C$2:$C$6,$H38,$E$2:$E$6,K$26)</f>
        <v>3</v>
      </c>
      <c r="L38" s="1"/>
      <c r="M38" s="1" t="str">
        <f>"p("&amp;H38&amp;")"</f>
        <v>p(yüks)</v>
      </c>
      <c r="N38" s="15">
        <f>I38/I$29</f>
        <v>0.6</v>
      </c>
      <c r="O38" s="1" t="str">
        <f>I38&amp;"/"&amp;I$29</f>
        <v>3/5</v>
      </c>
      <c r="R38" s="27" t="str">
        <f>$C$1</f>
        <v>Nem</v>
      </c>
      <c r="S38" s="9" t="s">
        <v>7</v>
      </c>
      <c r="T38" s="7">
        <f>COUNTIF(C$16:C$20,S38)</f>
        <v>2</v>
      </c>
      <c r="U38" s="9">
        <f>COUNTIFS($C$16:$C$20,$S38,$E$16:$E$20,U$37)</f>
        <v>1</v>
      </c>
      <c r="V38" s="9">
        <f>COUNTIFS($C$16:$C$20,$S38,$E$16:$E$20,V$37)</f>
        <v>1</v>
      </c>
      <c r="W38" s="1"/>
      <c r="X38" s="1" t="str">
        <f>"p("&amp;S38&amp;")"</f>
        <v>p(yüks)</v>
      </c>
      <c r="Y38" s="15">
        <f>T38/T$29</f>
        <v>0.4</v>
      </c>
      <c r="Z38" s="1" t="str">
        <f>T38&amp;"/"&amp;T$29</f>
        <v>2/5</v>
      </c>
    </row>
    <row r="39" spans="7:26" x14ac:dyDescent="0.25">
      <c r="G39" s="26"/>
      <c r="H39" s="3" t="s">
        <v>8</v>
      </c>
      <c r="I39" s="7">
        <f>COUNTIF(C$2:C$6,H39)</f>
        <v>2</v>
      </c>
      <c r="J39" s="3">
        <f>COUNTIFS($C$2:$C$6,$H39,$E$2:$E$6,J$26)</f>
        <v>2</v>
      </c>
      <c r="K39" s="3">
        <f>COUNTIFS($C$2:$C$6,$H39,$E$2:$E$6,K$26)</f>
        <v>0</v>
      </c>
      <c r="L39" s="1"/>
      <c r="M39" s="1" t="str">
        <f>"p("&amp;H39&amp;")"</f>
        <v>p(norm)</v>
      </c>
      <c r="N39" s="15">
        <f>I39/I$29</f>
        <v>0.4</v>
      </c>
      <c r="O39" s="1" t="str">
        <f>I39&amp;"/"&amp;I$29</f>
        <v>2/5</v>
      </c>
      <c r="R39" s="28"/>
      <c r="S39" s="9" t="s">
        <v>8</v>
      </c>
      <c r="T39" s="7">
        <f>COUNTIF(C$16:C$20,S39)</f>
        <v>3</v>
      </c>
      <c r="U39" s="9">
        <f>COUNTIFS($C$16:$C$20,$S39,$E$16:$E$20,U$37)</f>
        <v>2</v>
      </c>
      <c r="V39" s="9">
        <f>COUNTIFS($C$16:$C$20,$S39,$E$16:$E$20,V$37)</f>
        <v>1</v>
      </c>
      <c r="W39" s="1"/>
      <c r="X39" s="1" t="str">
        <f>"p("&amp;S39&amp;")"</f>
        <v>p(norm)</v>
      </c>
      <c r="Y39" s="15">
        <f>T39/T$29</f>
        <v>0.6</v>
      </c>
      <c r="Z39" s="1" t="str">
        <f>T39&amp;"/"&amp;T$29</f>
        <v>3/5</v>
      </c>
    </row>
    <row r="40" spans="7:26" x14ac:dyDescent="0.25">
      <c r="G40" s="1"/>
      <c r="H40" s="2" t="s">
        <v>11</v>
      </c>
      <c r="I40" s="1">
        <f>SUM(I38:I39)</f>
        <v>5</v>
      </c>
      <c r="J40" s="1"/>
      <c r="K40" s="1"/>
      <c r="L40" s="1"/>
      <c r="M40" s="1"/>
      <c r="N40" s="1"/>
      <c r="O40" s="1"/>
      <c r="R40" s="1"/>
      <c r="S40" s="2" t="s">
        <v>11</v>
      </c>
      <c r="T40" s="1">
        <f>SUM(T38:T39)</f>
        <v>5</v>
      </c>
      <c r="U40" s="1"/>
      <c r="V40" s="1"/>
      <c r="W40" s="1"/>
      <c r="X40" s="1"/>
      <c r="Y40" s="1"/>
      <c r="Z40" s="1"/>
    </row>
    <row r="41" spans="7:26" x14ac:dyDescent="0.25">
      <c r="G41" s="1"/>
      <c r="H41" s="1"/>
      <c r="I41" s="1"/>
      <c r="J41" s="1"/>
      <c r="K41" s="1"/>
      <c r="L41" s="1"/>
      <c r="M41" s="1"/>
      <c r="N41" s="1"/>
      <c r="O41" s="1"/>
      <c r="R41" s="1"/>
      <c r="S41" s="1"/>
      <c r="T41" s="1"/>
      <c r="U41" s="1"/>
      <c r="V41" s="1"/>
      <c r="W41" s="1"/>
      <c r="X41" s="1"/>
      <c r="Y41" s="1"/>
      <c r="Z41" s="1"/>
    </row>
    <row r="42" spans="7:26" x14ac:dyDescent="0.25">
      <c r="G42" s="1" t="str">
        <f>"E("&amp;J38&amp;","&amp;K38&amp;")"</f>
        <v>E(0,3)</v>
      </c>
      <c r="H42" s="13" t="str">
        <f>"= -p("&amp;J38&amp;"/"&amp;I38&amp;")*log2(p("&amp;J38&amp;"/"&amp;I38&amp;")) -p("&amp;K38&amp;"/"&amp;I38&amp;")*log2(p("&amp;K38&amp;"/"&amp;I38&amp;"))"</f>
        <v>= -p(0/3)*log2(p(0/3)) -p(3/3)*log2(p(3/3))</v>
      </c>
      <c r="I42" s="1"/>
      <c r="J42" s="1"/>
      <c r="K42" s="1"/>
      <c r="L42" s="1"/>
      <c r="M42" s="15">
        <f>IF(OR(J38=0,K38=0),0,-J38/I38*LOG(J38/I38,2) -K38/I38*LOG(K38/I38,2))</f>
        <v>0</v>
      </c>
      <c r="N42" s="1"/>
      <c r="O42" s="1"/>
      <c r="R42" s="1" t="str">
        <f>"E("&amp;U38&amp;","&amp;V38&amp;")"</f>
        <v>E(1,1)</v>
      </c>
      <c r="S42" s="13" t="str">
        <f>"= -p("&amp;U38&amp;"/"&amp;T38&amp;")*log2(p("&amp;U38&amp;"/"&amp;T38&amp;")) -p("&amp;V38&amp;"/"&amp;T38&amp;")*log2(p("&amp;V38&amp;"/"&amp;T38&amp;"))"</f>
        <v>= -p(1/2)*log2(p(1/2)) -p(1/2)*log2(p(1/2))</v>
      </c>
      <c r="T42" s="1"/>
      <c r="U42" s="1"/>
      <c r="V42" s="1"/>
      <c r="W42" s="1"/>
      <c r="X42" s="15">
        <f>IF(OR(U38=0,V38=0),0,-U38/T38*LOG(U38/T38,2) -V38/T38*LOG(V38/T38,2))</f>
        <v>1</v>
      </c>
      <c r="Y42" s="1"/>
      <c r="Z42" s="1"/>
    </row>
    <row r="43" spans="7:26" x14ac:dyDescent="0.25">
      <c r="G43" s="1" t="str">
        <f>"E("&amp;J39&amp;","&amp;K39&amp;")"</f>
        <v>E(2,0)</v>
      </c>
      <c r="H43" s="13" t="str">
        <f>"= -p("&amp;J39&amp;"/"&amp;I39&amp;")*log2(p("&amp;J39&amp;"/"&amp;I39&amp;")) -p("&amp;K39&amp;"/"&amp;I39&amp;")*log2(p("&amp;K39&amp;"/"&amp;I39&amp;"))"</f>
        <v>= -p(2/2)*log2(p(2/2)) -p(0/2)*log2(p(0/2))</v>
      </c>
      <c r="I43" s="1"/>
      <c r="J43" s="1"/>
      <c r="K43" s="1"/>
      <c r="L43" s="1"/>
      <c r="M43" s="15">
        <f>IF(OR(J39=0,K39=0),0,-J39/I39*LOG(J39/I39,2) -K39/I39*LOG(K39/I39,2))</f>
        <v>0</v>
      </c>
      <c r="N43" s="1"/>
      <c r="O43" s="1"/>
      <c r="R43" s="1" t="str">
        <f>"E("&amp;U39&amp;","&amp;V39&amp;")"</f>
        <v>E(2,1)</v>
      </c>
      <c r="S43" s="13" t="str">
        <f>"= -p("&amp;U39&amp;"/"&amp;T39&amp;")*log2(p("&amp;U39&amp;"/"&amp;T39&amp;")) -p("&amp;V39&amp;"/"&amp;T39&amp;")*log2(p("&amp;V39&amp;"/"&amp;T39&amp;"))"</f>
        <v>= -p(2/3)*log2(p(2/3)) -p(1/3)*log2(p(1/3))</v>
      </c>
      <c r="T43" s="1"/>
      <c r="U43" s="1"/>
      <c r="V43" s="1"/>
      <c r="W43" s="1"/>
      <c r="X43" s="15">
        <f>IF(OR(U39=0,V39=0),0,-U39/T39*LOG(U39/T39,2) -V39/T39*LOG(V39/T39,2))</f>
        <v>0.91829583405448956</v>
      </c>
      <c r="Y43" s="1"/>
      <c r="Z43" s="1"/>
    </row>
    <row r="44" spans="7:26" x14ac:dyDescent="0.25">
      <c r="G44" s="13" t="str">
        <f>"Entropy("&amp;J36&amp;","&amp;G38&amp;") = "&amp;M38&amp;"*Entropy("&amp;J38&amp;","&amp;K38&amp;") + "&amp;M39&amp;"*Entropy("&amp;J39&amp;","&amp;K39&amp;")"</f>
        <v>Entropy(Futbol&amp;yağm,Nem) = p(yüks)*Entropy(0,3) + p(norm)*Entropy(2,0)</v>
      </c>
      <c r="H44" s="13"/>
      <c r="I44" s="1"/>
      <c r="J44" s="1"/>
      <c r="K44" s="1"/>
      <c r="L44" s="1"/>
      <c r="M44" s="1"/>
      <c r="N44" s="1"/>
      <c r="O44" s="1"/>
      <c r="R44" s="13" t="str">
        <f>"Entropy("&amp;U36&amp;","&amp;R38&amp;") = "&amp;X38&amp;"*Entropy("&amp;U38&amp;","&amp;V38&amp;") + "&amp;X39&amp;"*Entropy("&amp;U39&amp;","&amp;V39&amp;")"</f>
        <v>Entropy(Futbol&amp;gün,Nem) = p(yüks)*Entropy(1,1) + p(norm)*Entropy(2,1)</v>
      </c>
      <c r="S44" s="13"/>
      <c r="T44" s="1"/>
      <c r="U44" s="1"/>
      <c r="V44" s="1"/>
      <c r="W44" s="1"/>
      <c r="X44" s="1"/>
      <c r="Y44" s="1"/>
      <c r="Z44" s="1"/>
    </row>
    <row r="45" spans="7:26" x14ac:dyDescent="0.25">
      <c r="G45" s="13" t="str">
        <f>"Entropy("&amp;J36&amp;","&amp;G38&amp;") ="</f>
        <v>Entropy(Futbol&amp;yağm,Nem) =</v>
      </c>
      <c r="H45" s="1"/>
      <c r="I45" s="1"/>
      <c r="J45" s="1"/>
      <c r="K45" s="8">
        <f>N38*M42 + N39*M43</f>
        <v>0</v>
      </c>
      <c r="L45" s="1"/>
      <c r="M45" s="1"/>
      <c r="N45" s="1"/>
      <c r="O45" s="1"/>
      <c r="R45" s="13" t="str">
        <f>"Entropy("&amp;U36&amp;","&amp;R38&amp;") ="</f>
        <v>Entropy(Futbol&amp;gün,Nem) =</v>
      </c>
      <c r="S45" s="1"/>
      <c r="T45" s="1"/>
      <c r="U45" s="1"/>
      <c r="V45" s="20">
        <f>Y38*X42 + Y39*X43</f>
        <v>0.95097750043269369</v>
      </c>
      <c r="W45" s="1"/>
      <c r="X45" s="1"/>
      <c r="Y45" s="1"/>
      <c r="Z45" s="1"/>
    </row>
    <row r="47" spans="7:26" x14ac:dyDescent="0.25">
      <c r="G47" s="1"/>
      <c r="H47" s="1"/>
      <c r="I47" s="1"/>
      <c r="J47" s="26" t="str">
        <f>$E$1</f>
        <v>Futbol&amp;yağm</v>
      </c>
      <c r="K47" s="26"/>
      <c r="L47" s="1"/>
      <c r="M47" s="1"/>
      <c r="N47" s="1"/>
      <c r="O47" s="1"/>
      <c r="R47" s="1"/>
      <c r="S47" s="1"/>
      <c r="T47" s="1"/>
      <c r="U47" s="26" t="str">
        <f>$E$15</f>
        <v>Futbol&amp;gün</v>
      </c>
      <c r="V47" s="26"/>
      <c r="W47" s="1"/>
      <c r="X47" s="1"/>
      <c r="Y47" s="1"/>
      <c r="Z47" s="1"/>
    </row>
    <row r="48" spans="7:26" x14ac:dyDescent="0.25">
      <c r="G48" s="1"/>
      <c r="H48" s="1"/>
      <c r="I48" s="1"/>
      <c r="J48" s="3" t="str">
        <f>G$2</f>
        <v>evet</v>
      </c>
      <c r="K48" s="3" t="str">
        <f>H$2</f>
        <v>hayır</v>
      </c>
      <c r="L48" s="1"/>
      <c r="M48" s="1"/>
      <c r="N48" s="1"/>
      <c r="O48" s="1"/>
      <c r="R48" s="1"/>
      <c r="S48" s="1"/>
      <c r="T48" s="1"/>
      <c r="U48" s="9" t="str">
        <f>G$16</f>
        <v>evet</v>
      </c>
      <c r="V48" s="9" t="str">
        <f>H$16</f>
        <v>hayır</v>
      </c>
      <c r="W48" s="1"/>
      <c r="X48" s="1"/>
      <c r="Y48" s="1"/>
      <c r="Z48" s="1"/>
    </row>
    <row r="49" spans="7:26" x14ac:dyDescent="0.25">
      <c r="G49" s="26" t="str">
        <f>$D$1</f>
        <v>Sıcaklık</v>
      </c>
      <c r="H49" s="3" t="s">
        <v>5</v>
      </c>
      <c r="I49" s="7">
        <f>COUNTIF(D$2:D$6,H49)</f>
        <v>2</v>
      </c>
      <c r="J49" s="3">
        <f>COUNTIFS($D$2:$D$6,$H49,$E$2:$E$6,J$26)</f>
        <v>0</v>
      </c>
      <c r="K49" s="3">
        <f>COUNTIFS($D$2:$D$6,$H49,$E$2:$E$6,K$26)</f>
        <v>2</v>
      </c>
      <c r="L49" s="1"/>
      <c r="M49" s="1" t="str">
        <f>"p("&amp;H49&amp;")"</f>
        <v>p(sıcak)</v>
      </c>
      <c r="N49" s="15">
        <f>I49/I$29</f>
        <v>0.4</v>
      </c>
      <c r="O49" s="1" t="str">
        <f>I49&amp;"/"&amp;I$29</f>
        <v>2/5</v>
      </c>
      <c r="R49" s="27" t="str">
        <f>$D$1</f>
        <v>Sıcaklık</v>
      </c>
      <c r="S49" s="9" t="s">
        <v>5</v>
      </c>
      <c r="T49" s="7">
        <f>COUNTIF(D$16:D$20,S49)</f>
        <v>0</v>
      </c>
      <c r="U49" s="9">
        <f t="shared" ref="U49:V51" si="0">COUNTIFS($D$16:$D$20,$S49,$E$16:$E$20,U$48)</f>
        <v>0</v>
      </c>
      <c r="V49" s="9">
        <f t="shared" si="0"/>
        <v>0</v>
      </c>
      <c r="W49" s="1"/>
      <c r="X49" s="1" t="str">
        <f>"p("&amp;S49&amp;")"</f>
        <v>p(sıcak)</v>
      </c>
      <c r="Y49" s="15">
        <f>T49/T$29</f>
        <v>0</v>
      </c>
      <c r="Z49" s="1" t="str">
        <f>T49&amp;"/"&amp;T$29</f>
        <v>0/5</v>
      </c>
    </row>
    <row r="50" spans="7:26" x14ac:dyDescent="0.25">
      <c r="G50" s="26"/>
      <c r="H50" s="3" t="s">
        <v>24</v>
      </c>
      <c r="I50" s="7">
        <f t="shared" ref="I50:I51" si="1">COUNTIF(D$2:D$6,H50)</f>
        <v>2</v>
      </c>
      <c r="J50" s="3">
        <f t="shared" ref="J50:K51" si="2">COUNTIFS($D$2:$D$6,$H50,$E$2:$E$6,J$26)</f>
        <v>1</v>
      </c>
      <c r="K50" s="3">
        <f t="shared" si="2"/>
        <v>1</v>
      </c>
      <c r="L50" s="1"/>
      <c r="M50" s="1" t="str">
        <f t="shared" ref="M50:M51" si="3">"p("&amp;H50&amp;")"</f>
        <v>p(ılık)</v>
      </c>
      <c r="N50" s="15">
        <f t="shared" ref="N50:N51" si="4">I50/I$29</f>
        <v>0.4</v>
      </c>
      <c r="O50" s="1" t="str">
        <f t="shared" ref="O50:O51" si="5">I50&amp;"/"&amp;I$29</f>
        <v>2/5</v>
      </c>
      <c r="R50" s="29"/>
      <c r="S50" s="9" t="s">
        <v>24</v>
      </c>
      <c r="T50" s="7">
        <f>COUNTIF(D$16:D$20,S50)</f>
        <v>3</v>
      </c>
      <c r="U50" s="9">
        <f t="shared" si="0"/>
        <v>2</v>
      </c>
      <c r="V50" s="9">
        <f t="shared" si="0"/>
        <v>1</v>
      </c>
      <c r="W50" s="1"/>
      <c r="X50" s="1" t="str">
        <f t="shared" ref="X50:X51" si="6">"p("&amp;S50&amp;")"</f>
        <v>p(ılık)</v>
      </c>
      <c r="Y50" s="15">
        <f t="shared" ref="Y50:Y51" si="7">T50/T$29</f>
        <v>0.6</v>
      </c>
      <c r="Z50" s="1" t="str">
        <f t="shared" ref="Z50:Z51" si="8">T50&amp;"/"&amp;T$29</f>
        <v>3/5</v>
      </c>
    </row>
    <row r="51" spans="7:26" x14ac:dyDescent="0.25">
      <c r="G51" s="26"/>
      <c r="H51" s="3" t="s">
        <v>6</v>
      </c>
      <c r="I51" s="7">
        <f t="shared" si="1"/>
        <v>1</v>
      </c>
      <c r="J51" s="3">
        <f t="shared" si="2"/>
        <v>1</v>
      </c>
      <c r="K51" s="3">
        <f t="shared" si="2"/>
        <v>0</v>
      </c>
      <c r="L51" s="1"/>
      <c r="M51" s="1" t="str">
        <f t="shared" si="3"/>
        <v>p(soğuk)</v>
      </c>
      <c r="N51" s="15">
        <f t="shared" si="4"/>
        <v>0.2</v>
      </c>
      <c r="O51" s="1" t="str">
        <f t="shared" si="5"/>
        <v>1/5</v>
      </c>
      <c r="R51" s="28"/>
      <c r="S51" s="9" t="s">
        <v>6</v>
      </c>
      <c r="T51" s="7">
        <f>COUNTIF(D$16:D$20,S51)</f>
        <v>2</v>
      </c>
      <c r="U51" s="9">
        <f t="shared" si="0"/>
        <v>1</v>
      </c>
      <c r="V51" s="9">
        <f t="shared" si="0"/>
        <v>1</v>
      </c>
      <c r="W51" s="1"/>
      <c r="X51" s="1" t="str">
        <f t="shared" si="6"/>
        <v>p(soğuk)</v>
      </c>
      <c r="Y51" s="15">
        <f t="shared" si="7"/>
        <v>0.4</v>
      </c>
      <c r="Z51" s="1" t="str">
        <f t="shared" si="8"/>
        <v>2/5</v>
      </c>
    </row>
    <row r="52" spans="7:26" x14ac:dyDescent="0.25">
      <c r="G52" s="1"/>
      <c r="H52" s="2" t="s">
        <v>11</v>
      </c>
      <c r="I52" s="1">
        <f>SUM(I49:I51)</f>
        <v>5</v>
      </c>
      <c r="J52" s="1"/>
      <c r="K52" s="1"/>
      <c r="L52" s="1"/>
      <c r="M52" s="1"/>
      <c r="N52" s="1"/>
      <c r="O52" s="1"/>
      <c r="R52" s="1"/>
      <c r="S52" s="2" t="s">
        <v>11</v>
      </c>
      <c r="T52" s="1">
        <f>SUM(T49:T51)</f>
        <v>5</v>
      </c>
      <c r="U52" s="1"/>
      <c r="V52" s="1"/>
      <c r="W52" s="1"/>
      <c r="X52" s="1"/>
      <c r="Y52" s="1"/>
      <c r="Z52" s="1"/>
    </row>
    <row r="53" spans="7:26" x14ac:dyDescent="0.25">
      <c r="G53" s="1"/>
      <c r="H53" s="1"/>
      <c r="I53" s="1"/>
      <c r="J53" s="1"/>
      <c r="K53" s="1"/>
      <c r="L53" s="1"/>
      <c r="M53" s="1"/>
      <c r="N53" s="1"/>
      <c r="O53" s="1"/>
      <c r="R53" s="1"/>
      <c r="S53" s="1"/>
      <c r="T53" s="1"/>
      <c r="U53" s="1"/>
      <c r="V53" s="1"/>
      <c r="W53" s="1"/>
      <c r="X53" s="1"/>
      <c r="Y53" s="1"/>
      <c r="Z53" s="1"/>
    </row>
    <row r="54" spans="7:26" x14ac:dyDescent="0.25">
      <c r="G54" s="1" t="str">
        <f>"E("&amp;J49&amp;","&amp;K49&amp;")"</f>
        <v>E(0,2)</v>
      </c>
      <c r="H54" s="13" t="str">
        <f>"= -p("&amp;J49&amp;"/"&amp;I49&amp;")*log2(p("&amp;J49&amp;"/"&amp;I49&amp;")) -p("&amp;K49&amp;"/"&amp;I49&amp;")*log2(p("&amp;K49&amp;"/"&amp;I49&amp;"))"</f>
        <v>= -p(0/2)*log2(p(0/2)) -p(2/2)*log2(p(2/2))</v>
      </c>
      <c r="I54" s="1"/>
      <c r="J54" s="1"/>
      <c r="K54" s="1"/>
      <c r="L54" s="1"/>
      <c r="M54" s="15">
        <f>IF(OR(J49=0,K49=0),0,-J49/I49*LOG(J49/I49,2) -K49/I49*LOG(K49/I49,2))</f>
        <v>0</v>
      </c>
      <c r="N54" s="1"/>
      <c r="O54" s="1"/>
      <c r="R54" s="1" t="str">
        <f>"E("&amp;U49&amp;","&amp;V49&amp;")"</f>
        <v>E(0,0)</v>
      </c>
      <c r="S54" s="13" t="str">
        <f>"= -p("&amp;U49&amp;"/"&amp;T49&amp;")*log2(p("&amp;U49&amp;"/"&amp;T49&amp;")) -p("&amp;V49&amp;"/"&amp;T49&amp;")*log2(p("&amp;V49&amp;"/"&amp;T49&amp;"))"</f>
        <v>= -p(0/0)*log2(p(0/0)) -p(0/0)*log2(p(0/0))</v>
      </c>
      <c r="T54" s="1"/>
      <c r="U54" s="1"/>
      <c r="V54" s="1"/>
      <c r="W54" s="1"/>
      <c r="X54" s="15">
        <f>IF(OR(U49=0,V49=0),0,-U49/T49*LOG(U49/T49,2) -V49/T49*LOG(V49/T49,2))</f>
        <v>0</v>
      </c>
      <c r="Y54" s="1"/>
      <c r="Z54" s="1"/>
    </row>
    <row r="55" spans="7:26" x14ac:dyDescent="0.25">
      <c r="G55" s="1" t="str">
        <f t="shared" ref="G55:G56" si="9">"E("&amp;J50&amp;","&amp;K50&amp;")"</f>
        <v>E(1,1)</v>
      </c>
      <c r="H55" s="13" t="str">
        <f t="shared" ref="H55:H56" si="10">"= -p("&amp;J50&amp;"/"&amp;I50&amp;")*log2(p("&amp;J50&amp;"/"&amp;I50&amp;")) -p("&amp;K50&amp;"/"&amp;I50&amp;")*log2(p("&amp;K50&amp;"/"&amp;I50&amp;"))"</f>
        <v>= -p(1/2)*log2(p(1/2)) -p(1/2)*log2(p(1/2))</v>
      </c>
      <c r="I55" s="1"/>
      <c r="J55" s="1"/>
      <c r="K55" s="1"/>
      <c r="L55" s="1"/>
      <c r="M55" s="15">
        <f t="shared" ref="M55:M56" si="11">IF(OR(J50=0,K50=0),0,-J50/I50*LOG(J50/I50,2) -K50/I50*LOG(K50/I50,2))</f>
        <v>1</v>
      </c>
      <c r="N55" s="1"/>
      <c r="O55" s="1"/>
      <c r="R55" s="1" t="str">
        <f t="shared" ref="R55:R56" si="12">"E("&amp;U50&amp;","&amp;V50&amp;")"</f>
        <v>E(2,1)</v>
      </c>
      <c r="S55" s="13" t="str">
        <f t="shared" ref="S55:S56" si="13">"= -p("&amp;U50&amp;"/"&amp;T50&amp;")*log2(p("&amp;U50&amp;"/"&amp;T50&amp;")) -p("&amp;V50&amp;"/"&amp;T50&amp;")*log2(p("&amp;V50&amp;"/"&amp;T50&amp;"))"</f>
        <v>= -p(2/3)*log2(p(2/3)) -p(1/3)*log2(p(1/3))</v>
      </c>
      <c r="T55" s="1"/>
      <c r="U55" s="1"/>
      <c r="V55" s="1"/>
      <c r="W55" s="1"/>
      <c r="X55" s="15">
        <f t="shared" ref="X55:X56" si="14">IF(OR(U50=0,V50=0),0,-U50/T50*LOG(U50/T50,2) -V50/T50*LOG(V50/T50,2))</f>
        <v>0.91829583405448956</v>
      </c>
      <c r="Y55" s="1"/>
      <c r="Z55" s="1"/>
    </row>
    <row r="56" spans="7:26" x14ac:dyDescent="0.25">
      <c r="G56" s="1" t="str">
        <f t="shared" si="9"/>
        <v>E(1,0)</v>
      </c>
      <c r="H56" s="13" t="str">
        <f t="shared" si="10"/>
        <v>= -p(1/1)*log2(p(1/1)) -p(0/1)*log2(p(0/1))</v>
      </c>
      <c r="I56" s="1"/>
      <c r="J56" s="1"/>
      <c r="K56" s="1"/>
      <c r="L56" s="1"/>
      <c r="M56" s="15">
        <f t="shared" si="11"/>
        <v>0</v>
      </c>
      <c r="N56" s="1"/>
      <c r="O56" s="1"/>
      <c r="R56" s="1" t="str">
        <f t="shared" si="12"/>
        <v>E(1,1)</v>
      </c>
      <c r="S56" s="13" t="str">
        <f t="shared" si="13"/>
        <v>= -p(1/2)*log2(p(1/2)) -p(1/2)*log2(p(1/2))</v>
      </c>
      <c r="T56" s="1"/>
      <c r="U56" s="1"/>
      <c r="V56" s="1"/>
      <c r="W56" s="1"/>
      <c r="X56" s="15">
        <f t="shared" si="14"/>
        <v>1</v>
      </c>
      <c r="Y56" s="1"/>
      <c r="Z56" s="1"/>
    </row>
    <row r="57" spans="7:26" x14ac:dyDescent="0.25">
      <c r="G57" s="13" t="str">
        <f>"Entropy("&amp;J47&amp;","&amp;G49&amp;") = "&amp;M49&amp;"*Entropy("&amp;J49&amp;","&amp;K49&amp;") + "&amp;M50&amp;"*Entropy("&amp;J51&amp;","&amp;K50&amp;") + p"&amp;M51&amp;"*Entropy("&amp;J51&amp;","&amp;K51&amp;")"</f>
        <v>Entropy(Futbol&amp;yağm,Sıcaklık) = p(sıcak)*Entropy(0,2) + p(ılık)*Entropy(1,1) + pp(soğuk)*Entropy(1,0)</v>
      </c>
      <c r="H57" s="13"/>
      <c r="I57" s="1"/>
      <c r="J57" s="1"/>
      <c r="K57" s="1"/>
      <c r="L57" s="1"/>
      <c r="M57" s="1"/>
      <c r="N57" s="1"/>
      <c r="O57" s="1"/>
      <c r="R57" s="13" t="str">
        <f>"Entropy("&amp;U47&amp;","&amp;R49&amp;") = "&amp;X49&amp;"*Entropy("&amp;U49&amp;","&amp;V49&amp;") + "&amp;X50&amp;"*Entropy("&amp;U51&amp;","&amp;V50&amp;") + p"&amp;X51&amp;"*Entropy("&amp;U51&amp;","&amp;V51&amp;")"</f>
        <v>Entropy(Futbol&amp;gün,Sıcaklık) = p(sıcak)*Entropy(0,0) + p(ılık)*Entropy(1,1) + pp(soğuk)*Entropy(1,1)</v>
      </c>
      <c r="S57" s="13"/>
      <c r="T57" s="1"/>
      <c r="U57" s="1"/>
      <c r="V57" s="1"/>
      <c r="W57" s="1"/>
      <c r="X57" s="1"/>
      <c r="Y57" s="1"/>
      <c r="Z57" s="1"/>
    </row>
    <row r="58" spans="7:26" x14ac:dyDescent="0.25">
      <c r="G58" s="13" t="str">
        <f>"Entropy("&amp;J47&amp;","&amp;G49&amp;") ="</f>
        <v>Entropy(Futbol&amp;yağm,Sıcaklık) =</v>
      </c>
      <c r="H58" s="1"/>
      <c r="I58" s="1"/>
      <c r="J58" s="1"/>
      <c r="K58" s="20">
        <f>N49*M54 + N50*M55 + N51*M56</f>
        <v>0.4</v>
      </c>
      <c r="L58" s="1"/>
      <c r="M58" s="1"/>
      <c r="N58" s="1"/>
      <c r="O58" s="1"/>
      <c r="R58" s="13" t="str">
        <f>"Entropy("&amp;U47&amp;","&amp;R49&amp;") ="</f>
        <v>Entropy(Futbol&amp;gün,Sıcaklık) =</v>
      </c>
      <c r="S58" s="1"/>
      <c r="T58" s="1"/>
      <c r="U58" s="1"/>
      <c r="V58" s="20">
        <f>Y49*X54 + Y50*X55 + Y51*X56</f>
        <v>0.95097750043269369</v>
      </c>
      <c r="W58" s="1"/>
      <c r="X58" s="1"/>
      <c r="Y58" s="1"/>
      <c r="Z58" s="1"/>
    </row>
    <row r="60" spans="7:26" x14ac:dyDescent="0.25">
      <c r="G60" t="str">
        <f>G6</f>
        <v>Entropy(Futbol&amp;yağm) =</v>
      </c>
      <c r="K60" s="21">
        <f>K6</f>
        <v>0.97095059445466858</v>
      </c>
      <c r="R60" t="str">
        <f>G20</f>
        <v>Entropy(Futbol&amp;gün) =</v>
      </c>
      <c r="U60" s="21">
        <f>K20</f>
        <v>0.97095059445466858</v>
      </c>
    </row>
    <row r="61" spans="7:26" x14ac:dyDescent="0.25">
      <c r="G61" t="str">
        <f>G34</f>
        <v>Entropy(Futbol&amp;yağm,Rüzg) =</v>
      </c>
      <c r="K61" s="21">
        <f>K34</f>
        <v>0.95097750043269369</v>
      </c>
      <c r="M61" t="str">
        <f>"Kazanç("&amp;$E$1&amp;","&amp;B$1&amp;") ="</f>
        <v>Kazanç(Futbol&amp;yağm,Rüzg) =</v>
      </c>
      <c r="P61" s="22">
        <f>K$60-K61</f>
        <v>1.9973094021974891E-2</v>
      </c>
      <c r="Q61" s="23"/>
      <c r="R61" t="str">
        <f>R34</f>
        <v>Entropy(Futbol&amp;gün,Rüzg) =</v>
      </c>
      <c r="U61" s="21">
        <f>V34</f>
        <v>0</v>
      </c>
      <c r="W61" t="str">
        <f>"Kazanç("&amp;$E$15&amp;","&amp;B$1&amp;") ="</f>
        <v>Kazanç(Futbol&amp;gün,Rüzg) =</v>
      </c>
      <c r="Z61" s="22">
        <f>U$60-U61</f>
        <v>0.97095059445466858</v>
      </c>
    </row>
    <row r="62" spans="7:26" x14ac:dyDescent="0.25">
      <c r="G62" t="str">
        <f>G45</f>
        <v>Entropy(Futbol&amp;yağm,Nem) =</v>
      </c>
      <c r="K62" s="21">
        <f>K45</f>
        <v>0</v>
      </c>
      <c r="M62" t="str">
        <f>"Kazanç("&amp;$E$1&amp;","&amp;C$1&amp;") ="</f>
        <v>Kazanç(Futbol&amp;yağm,Nem) =</v>
      </c>
      <c r="P62" s="22">
        <f t="shared" ref="P62:P63" si="15">K$60-K62</f>
        <v>0.97095059445466858</v>
      </c>
      <c r="Q62" s="23"/>
      <c r="R62" t="str">
        <f>R45</f>
        <v>Entropy(Futbol&amp;gün,Nem) =</v>
      </c>
      <c r="U62" s="21">
        <f>V45</f>
        <v>0.95097750043269369</v>
      </c>
      <c r="W62" t="str">
        <f>"Kazanç("&amp;$E$15&amp;","&amp;C$1&amp;") ="</f>
        <v>Kazanç(Futbol&amp;gün,Nem) =</v>
      </c>
      <c r="Z62" s="22">
        <f t="shared" ref="Z62:Z63" si="16">U$60-U62</f>
        <v>1.9973094021974891E-2</v>
      </c>
    </row>
    <row r="63" spans="7:26" x14ac:dyDescent="0.25">
      <c r="G63" t="str">
        <f>G58</f>
        <v>Entropy(Futbol&amp;yağm,Sıcaklık) =</v>
      </c>
      <c r="K63" s="21">
        <f>K58</f>
        <v>0.4</v>
      </c>
      <c r="M63" t="str">
        <f>"Kazanç("&amp;$E$1&amp;","&amp;D$1&amp;") ="</f>
        <v>Kazanç(Futbol&amp;yağm,Sıcaklık) =</v>
      </c>
      <c r="P63" s="22">
        <f t="shared" si="15"/>
        <v>0.57095059445466856</v>
      </c>
      <c r="Q63" s="23"/>
      <c r="R63" t="str">
        <f>R58</f>
        <v>Entropy(Futbol&amp;gün,Sıcaklık) =</v>
      </c>
      <c r="U63" s="21">
        <f>V58</f>
        <v>0.95097750043269369</v>
      </c>
      <c r="W63" t="str">
        <f>"Kazanç("&amp;$E$15&amp;","&amp;D$1&amp;") ="</f>
        <v>Kazanç(Futbol&amp;gün,Sıcaklık) =</v>
      </c>
      <c r="Z63" s="22">
        <f t="shared" si="16"/>
        <v>1.9973094021974891E-2</v>
      </c>
    </row>
    <row r="65" spans="9:9" x14ac:dyDescent="0.25">
      <c r="I65" t="s">
        <v>20</v>
      </c>
    </row>
  </sheetData>
  <mergeCells count="15">
    <mergeCell ref="G38:G39"/>
    <mergeCell ref="U25:V25"/>
    <mergeCell ref="R27:R28"/>
    <mergeCell ref="J47:K47"/>
    <mergeCell ref="G49:G51"/>
    <mergeCell ref="J36:K36"/>
    <mergeCell ref="U36:V36"/>
    <mergeCell ref="R38:R39"/>
    <mergeCell ref="U47:V47"/>
    <mergeCell ref="R49:R51"/>
    <mergeCell ref="G1:H1"/>
    <mergeCell ref="G8:H8"/>
    <mergeCell ref="G15:H15"/>
    <mergeCell ref="J25:K25"/>
    <mergeCell ref="G27:G28"/>
  </mergeCells>
  <conditionalFormatting sqref="P61:Q63">
    <cfRule type="top10" dxfId="1" priority="2" rank="1"/>
  </conditionalFormatting>
  <conditionalFormatting sqref="Z61:Z63">
    <cfRule type="top10" dxfId="0" priority="1" rank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3"/>
  <sheetViews>
    <sheetView workbookViewId="0">
      <selection activeCell="D26" sqref="D26"/>
    </sheetView>
  </sheetViews>
  <sheetFormatPr defaultRowHeight="15" x14ac:dyDescent="0.25"/>
  <cols>
    <col min="5" max="5" width="19.28515625" customWidth="1"/>
  </cols>
  <sheetData>
    <row r="1" spans="1:12" x14ac:dyDescent="0.25">
      <c r="A1" s="4" t="s">
        <v>22</v>
      </c>
      <c r="B1" s="4" t="s">
        <v>13</v>
      </c>
      <c r="C1" s="5" t="s">
        <v>14</v>
      </c>
      <c r="D1" s="4" t="s">
        <v>12</v>
      </c>
      <c r="E1" s="10" t="str">
        <f>"Futbol"&amp;"&amp;"&amp;A2&amp;"&amp;"&amp;B2</f>
        <v>Futbol&amp;yağm&amp;yüks</v>
      </c>
      <c r="G1" s="26" t="str">
        <f>E1</f>
        <v>Futbol&amp;yağm&amp;yüks</v>
      </c>
      <c r="H1" s="26"/>
      <c r="I1" s="14"/>
      <c r="J1" s="1"/>
      <c r="K1" s="1" t="str">
        <f>"p("&amp;G2&amp;")"</f>
        <v>p(evet)</v>
      </c>
      <c r="L1" s="1" t="str">
        <f>"p("&amp;H2&amp;")"</f>
        <v>p(hayır)</v>
      </c>
    </row>
    <row r="2" spans="1:12" x14ac:dyDescent="0.25">
      <c r="A2" s="24" t="s">
        <v>2</v>
      </c>
      <c r="B2" s="25" t="s">
        <v>7</v>
      </c>
      <c r="C2" s="7" t="s">
        <v>9</v>
      </c>
      <c r="D2" s="9" t="s">
        <v>5</v>
      </c>
      <c r="E2" s="11" t="s">
        <v>0</v>
      </c>
      <c r="G2" s="9" t="s">
        <v>1</v>
      </c>
      <c r="H2" s="9" t="s">
        <v>0</v>
      </c>
      <c r="I2" s="14" t="s">
        <v>11</v>
      </c>
      <c r="J2" s="1"/>
      <c r="K2" s="15">
        <f>G3/$I3</f>
        <v>0</v>
      </c>
      <c r="L2" s="15">
        <f>H3/$I3</f>
        <v>1</v>
      </c>
    </row>
    <row r="3" spans="1:12" x14ac:dyDescent="0.25">
      <c r="A3" s="24" t="s">
        <v>2</v>
      </c>
      <c r="B3" s="25" t="s">
        <v>7</v>
      </c>
      <c r="C3" s="7" t="s">
        <v>10</v>
      </c>
      <c r="D3" s="9" t="s">
        <v>5</v>
      </c>
      <c r="E3" s="11" t="s">
        <v>0</v>
      </c>
      <c r="G3" s="9">
        <f>COUNTIF($E$2:$E$4,G2)</f>
        <v>0</v>
      </c>
      <c r="H3" s="9">
        <f>COUNTIF($E$2:$E$4,H2)</f>
        <v>3</v>
      </c>
      <c r="I3" s="1">
        <f>SUM(G3:H3)</f>
        <v>3</v>
      </c>
      <c r="J3" s="1"/>
      <c r="K3" s="1" t="str">
        <f>G3&amp;"/"&amp;$I3</f>
        <v>0/3</v>
      </c>
      <c r="L3" s="1" t="str">
        <f>H3&amp;"/"&amp;$I3</f>
        <v>3/3</v>
      </c>
    </row>
    <row r="4" spans="1:12" x14ac:dyDescent="0.25">
      <c r="A4" s="24" t="s">
        <v>2</v>
      </c>
      <c r="B4" s="25" t="s">
        <v>7</v>
      </c>
      <c r="C4" s="7" t="s">
        <v>9</v>
      </c>
      <c r="D4" s="9" t="s">
        <v>24</v>
      </c>
      <c r="E4" s="11" t="s">
        <v>0</v>
      </c>
      <c r="G4" s="1"/>
      <c r="H4" s="1"/>
      <c r="I4" s="1"/>
      <c r="J4" s="1"/>
      <c r="K4" s="1"/>
      <c r="L4" s="1"/>
    </row>
    <row r="5" spans="1:12" x14ac:dyDescent="0.25">
      <c r="G5" s="13" t="str">
        <f>"Entropy("&amp;G1&amp;") = - p("&amp;G2&amp;")*log2(p("&amp;G2&amp;")) - p("&amp;H2&amp;")*log2(p("&amp;H2&amp;"))"</f>
        <v>Entropy(Futbol&amp;yağm&amp;yüks) = - p(evet)*log2(p(evet)) - p(hayır)*log2(p(hayır))</v>
      </c>
      <c r="H5" s="1"/>
      <c r="I5" s="1"/>
      <c r="J5" s="1"/>
      <c r="K5" s="1"/>
      <c r="L5" s="1"/>
    </row>
    <row r="6" spans="1:12" x14ac:dyDescent="0.25">
      <c r="G6" s="13" t="str">
        <f>"Entropy("&amp;G1&amp;") ="</f>
        <v>Entropy(Futbol&amp;yağm&amp;yüks) =</v>
      </c>
      <c r="H6" s="1"/>
      <c r="I6" s="1"/>
      <c r="J6" s="1"/>
      <c r="K6" s="8">
        <f xml:space="preserve"> IF(OR(G3=0,H3=0),0,-K2*LOG(K2,2) -L2*LOG(L2,2))</f>
        <v>0</v>
      </c>
      <c r="L6" s="1"/>
    </row>
    <row r="7" spans="1:12" x14ac:dyDescent="0.25">
      <c r="G7" s="13"/>
      <c r="H7" s="1"/>
      <c r="I7" s="1"/>
      <c r="J7" s="1"/>
      <c r="K7" s="1"/>
      <c r="L7" s="1"/>
    </row>
    <row r="8" spans="1:12" x14ac:dyDescent="0.25">
      <c r="A8" s="4" t="s">
        <v>22</v>
      </c>
      <c r="B8" s="4" t="s">
        <v>13</v>
      </c>
      <c r="C8" s="5" t="s">
        <v>14</v>
      </c>
      <c r="D8" s="4" t="s">
        <v>12</v>
      </c>
      <c r="E8" s="10" t="str">
        <f>"Futbol"&amp;"&amp;"&amp;A9&amp;"&amp;"&amp;B9</f>
        <v>Futbol&amp;yağm&amp;norm</v>
      </c>
      <c r="G8" s="26" t="str">
        <f>E8</f>
        <v>Futbol&amp;yağm&amp;norm</v>
      </c>
      <c r="H8" s="26"/>
      <c r="I8" s="14"/>
      <c r="J8" s="1"/>
      <c r="K8" s="1" t="str">
        <f>"p("&amp;G9&amp;")"</f>
        <v>p(evet)</v>
      </c>
      <c r="L8" s="1" t="str">
        <f>"p("&amp;H9&amp;")"</f>
        <v>p(hayır)</v>
      </c>
    </row>
    <row r="9" spans="1:12" x14ac:dyDescent="0.25">
      <c r="A9" s="24" t="s">
        <v>2</v>
      </c>
      <c r="B9" s="25" t="s">
        <v>8</v>
      </c>
      <c r="C9" s="7" t="s">
        <v>9</v>
      </c>
      <c r="D9" s="9" t="s">
        <v>6</v>
      </c>
      <c r="E9" s="11" t="s">
        <v>1</v>
      </c>
      <c r="G9" s="9" t="s">
        <v>1</v>
      </c>
      <c r="H9" s="9" t="s">
        <v>0</v>
      </c>
      <c r="I9" s="14" t="s">
        <v>11</v>
      </c>
      <c r="J9" s="1"/>
      <c r="K9" s="15">
        <f>G10/$I10</f>
        <v>1</v>
      </c>
      <c r="L9" s="15">
        <f>H10/$I10</f>
        <v>0</v>
      </c>
    </row>
    <row r="10" spans="1:12" x14ac:dyDescent="0.25">
      <c r="A10" s="24" t="s">
        <v>2</v>
      </c>
      <c r="B10" s="25" t="s">
        <v>8</v>
      </c>
      <c r="C10" s="7" t="s">
        <v>10</v>
      </c>
      <c r="D10" s="9" t="s">
        <v>24</v>
      </c>
      <c r="E10" s="11" t="s">
        <v>1</v>
      </c>
      <c r="G10" s="9">
        <f>COUNTIF($E$9:$E$10,G9)</f>
        <v>2</v>
      </c>
      <c r="H10" s="9">
        <f>COUNTIF($E$9:$E$10,H9)</f>
        <v>0</v>
      </c>
      <c r="I10" s="1">
        <f>SUM(G10:H10)</f>
        <v>2</v>
      </c>
      <c r="J10" s="1"/>
      <c r="K10" s="1" t="str">
        <f>G10&amp;"/"&amp;$I10</f>
        <v>2/2</v>
      </c>
      <c r="L10" s="1" t="str">
        <f>H10&amp;"/"&amp;$I10</f>
        <v>0/2</v>
      </c>
    </row>
    <row r="11" spans="1:12" x14ac:dyDescent="0.25">
      <c r="G11" s="1"/>
      <c r="H11" s="1"/>
      <c r="I11" s="1"/>
      <c r="J11" s="1"/>
      <c r="K11" s="1"/>
      <c r="L11" s="1"/>
    </row>
    <row r="12" spans="1:12" x14ac:dyDescent="0.25">
      <c r="G12" s="13" t="str">
        <f>"Entropy("&amp;G8&amp;") = - p("&amp;G9&amp;")*log2(p("&amp;G9&amp;")) - p("&amp;H9&amp;")*log2(p("&amp;H9&amp;"))"</f>
        <v>Entropy(Futbol&amp;yağm&amp;norm) = - p(evet)*log2(p(evet)) - p(hayır)*log2(p(hayır))</v>
      </c>
      <c r="H12" s="1"/>
      <c r="I12" s="1"/>
      <c r="J12" s="1"/>
      <c r="K12" s="1"/>
      <c r="L12" s="1"/>
    </row>
    <row r="13" spans="1:12" x14ac:dyDescent="0.25">
      <c r="G13" s="13" t="str">
        <f>"Entropy("&amp;G8&amp;") ="</f>
        <v>Entropy(Futbol&amp;yağm&amp;norm) =</v>
      </c>
      <c r="H13" s="6"/>
      <c r="I13" s="1"/>
      <c r="J13" s="1"/>
      <c r="K13" s="8">
        <f xml:space="preserve"> IF(OR(G10=0,H10=0),0,-K9*LOG(K9,2) -L9*LOG(L9,2))</f>
        <v>0</v>
      </c>
      <c r="L13" s="1"/>
    </row>
    <row r="15" spans="1:12" x14ac:dyDescent="0.25">
      <c r="G15" s="17" t="s">
        <v>18</v>
      </c>
    </row>
    <row r="17" spans="1:12" x14ac:dyDescent="0.25">
      <c r="A17" s="4" t="s">
        <v>22</v>
      </c>
      <c r="B17" s="5" t="s">
        <v>14</v>
      </c>
      <c r="C17" s="4" t="s">
        <v>13</v>
      </c>
      <c r="D17" s="4" t="s">
        <v>12</v>
      </c>
      <c r="E17" s="10" t="str">
        <f>"Futbol"&amp;"&amp;"&amp;A18&amp;"&amp;"&amp;B18</f>
        <v>Futbol&amp;gün&amp;yok</v>
      </c>
      <c r="G17" s="26" t="str">
        <f>E17</f>
        <v>Futbol&amp;gün&amp;yok</v>
      </c>
      <c r="H17" s="26"/>
      <c r="I17" s="14"/>
      <c r="J17" s="1"/>
      <c r="K17" s="1" t="str">
        <f>"p("&amp;G18&amp;")"</f>
        <v>p(evet)</v>
      </c>
      <c r="L17" s="1" t="str">
        <f>"p("&amp;H18&amp;")"</f>
        <v>p(hayır)</v>
      </c>
    </row>
    <row r="18" spans="1:12" x14ac:dyDescent="0.25">
      <c r="A18" s="24" t="s">
        <v>4</v>
      </c>
      <c r="B18" s="25" t="s">
        <v>9</v>
      </c>
      <c r="C18" s="9" t="s">
        <v>7</v>
      </c>
      <c r="D18" s="9" t="s">
        <v>24</v>
      </c>
      <c r="E18" s="11" t="s">
        <v>1</v>
      </c>
      <c r="G18" s="9" t="s">
        <v>1</v>
      </c>
      <c r="H18" s="9" t="s">
        <v>0</v>
      </c>
      <c r="I18" s="14" t="s">
        <v>11</v>
      </c>
      <c r="J18" s="1"/>
      <c r="K18" s="15">
        <f>G19/$I19</f>
        <v>1</v>
      </c>
      <c r="L18" s="15">
        <f>H19/$I19</f>
        <v>0</v>
      </c>
    </row>
    <row r="19" spans="1:12" x14ac:dyDescent="0.25">
      <c r="A19" s="24" t="s">
        <v>4</v>
      </c>
      <c r="B19" s="25" t="s">
        <v>9</v>
      </c>
      <c r="C19" s="9" t="s">
        <v>8</v>
      </c>
      <c r="D19" s="9" t="s">
        <v>6</v>
      </c>
      <c r="E19" s="11" t="s">
        <v>1</v>
      </c>
      <c r="G19" s="9">
        <f>COUNTIF($E$18:$E$20,G18)</f>
        <v>3</v>
      </c>
      <c r="H19" s="9">
        <f>COUNTIF($E$18:$E$20,H18)</f>
        <v>0</v>
      </c>
      <c r="I19" s="1">
        <f>SUM(G19:H19)</f>
        <v>3</v>
      </c>
      <c r="J19" s="1"/>
      <c r="K19" s="1" t="str">
        <f>G19&amp;"/"&amp;$I19</f>
        <v>3/3</v>
      </c>
      <c r="L19" s="1" t="str">
        <f>H19&amp;"/"&amp;$I19</f>
        <v>0/3</v>
      </c>
    </row>
    <row r="20" spans="1:12" x14ac:dyDescent="0.25">
      <c r="A20" s="24" t="s">
        <v>4</v>
      </c>
      <c r="B20" s="25" t="s">
        <v>9</v>
      </c>
      <c r="C20" s="9" t="s">
        <v>8</v>
      </c>
      <c r="D20" s="9" t="s">
        <v>24</v>
      </c>
      <c r="E20" s="11" t="s">
        <v>1</v>
      </c>
      <c r="G20" s="1"/>
      <c r="H20" s="1"/>
      <c r="I20" s="1"/>
      <c r="J20" s="1"/>
      <c r="K20" s="1"/>
      <c r="L20" s="1"/>
    </row>
    <row r="21" spans="1:12" x14ac:dyDescent="0.25">
      <c r="G21" s="13" t="str">
        <f>"Entropy("&amp;G17&amp;") = - p("&amp;G18&amp;")*log2(p("&amp;G18&amp;")) - p("&amp;H18&amp;")*log2(p("&amp;H18&amp;"))"</f>
        <v>Entropy(Futbol&amp;gün&amp;yok) = - p(evet)*log2(p(evet)) - p(hayır)*log2(p(hayır))</v>
      </c>
      <c r="H21" s="1"/>
      <c r="I21" s="1"/>
      <c r="J21" s="1"/>
      <c r="K21" s="1"/>
      <c r="L21" s="1"/>
    </row>
    <row r="22" spans="1:12" x14ac:dyDescent="0.25">
      <c r="G22" s="13" t="str">
        <f>"Entropy("&amp;G17&amp;") ="</f>
        <v>Entropy(Futbol&amp;gün&amp;yok) =</v>
      </c>
      <c r="H22" s="6"/>
      <c r="I22" s="1"/>
      <c r="J22" s="1"/>
      <c r="K22" s="8">
        <f xml:space="preserve"> IF(OR(G19=0,H19=0),0,-K18*LOG(K18,2) -L18*LOG(L18,2))</f>
        <v>0</v>
      </c>
      <c r="L22" s="1"/>
    </row>
    <row r="24" spans="1:12" x14ac:dyDescent="0.25">
      <c r="A24" s="4" t="s">
        <v>22</v>
      </c>
      <c r="B24" s="5" t="s">
        <v>14</v>
      </c>
      <c r="C24" s="4" t="s">
        <v>13</v>
      </c>
      <c r="D24" s="4" t="s">
        <v>12</v>
      </c>
      <c r="E24" s="10" t="str">
        <f>"Futbol"&amp;"&amp;"&amp;A25&amp;"&amp;"&amp;B25</f>
        <v>Futbol&amp;gün&amp;var</v>
      </c>
      <c r="G24" s="26" t="str">
        <f>E24</f>
        <v>Futbol&amp;gün&amp;var</v>
      </c>
      <c r="H24" s="26"/>
      <c r="I24" s="14"/>
      <c r="J24" s="1"/>
      <c r="K24" s="1" t="str">
        <f>"p("&amp;G25&amp;")"</f>
        <v>p(evet)</v>
      </c>
      <c r="L24" s="1" t="str">
        <f>"p("&amp;H25&amp;")"</f>
        <v>p(hayır)</v>
      </c>
    </row>
    <row r="25" spans="1:12" x14ac:dyDescent="0.25">
      <c r="A25" s="24" t="s">
        <v>4</v>
      </c>
      <c r="B25" s="25" t="s">
        <v>10</v>
      </c>
      <c r="C25" s="9" t="s">
        <v>8</v>
      </c>
      <c r="D25" s="9" t="s">
        <v>6</v>
      </c>
      <c r="E25" s="11" t="s">
        <v>0</v>
      </c>
      <c r="G25" s="9" t="s">
        <v>1</v>
      </c>
      <c r="H25" s="9" t="s">
        <v>0</v>
      </c>
      <c r="I25" s="14" t="s">
        <v>11</v>
      </c>
      <c r="J25" s="1"/>
      <c r="K25" s="15">
        <f>G26/$I26</f>
        <v>0</v>
      </c>
      <c r="L25" s="15">
        <f>H26/$I26</f>
        <v>1</v>
      </c>
    </row>
    <row r="26" spans="1:12" x14ac:dyDescent="0.25">
      <c r="A26" s="24" t="s">
        <v>4</v>
      </c>
      <c r="B26" s="25" t="s">
        <v>10</v>
      </c>
      <c r="C26" s="9" t="s">
        <v>7</v>
      </c>
      <c r="D26" s="9" t="s">
        <v>24</v>
      </c>
      <c r="E26" s="11" t="s">
        <v>0</v>
      </c>
      <c r="G26" s="9">
        <f>COUNTIF($E$25:$E$26,G25)</f>
        <v>0</v>
      </c>
      <c r="H26" s="9">
        <f>COUNTIF($E$25:$E$26,H25)</f>
        <v>2</v>
      </c>
      <c r="I26" s="1">
        <f>SUM(G26:H26)</f>
        <v>2</v>
      </c>
      <c r="J26" s="1"/>
      <c r="K26" s="1" t="str">
        <f>G26&amp;"/"&amp;$I26</f>
        <v>0/2</v>
      </c>
      <c r="L26" s="1" t="str">
        <f>H26&amp;"/"&amp;$I26</f>
        <v>2/2</v>
      </c>
    </row>
    <row r="27" spans="1:12" x14ac:dyDescent="0.25">
      <c r="G27" s="1"/>
      <c r="H27" s="1"/>
      <c r="I27" s="1"/>
      <c r="J27" s="1"/>
      <c r="K27" s="1"/>
      <c r="L27" s="1"/>
    </row>
    <row r="28" spans="1:12" x14ac:dyDescent="0.25">
      <c r="G28" s="13" t="str">
        <f>"Entropy("&amp;G24&amp;") = - p("&amp;G25&amp;")*log2(p("&amp;G25&amp;")) - p("&amp;H25&amp;")*log2(p("&amp;H25&amp;"))"</f>
        <v>Entropy(Futbol&amp;gün&amp;var) = - p(evet)*log2(p(evet)) - p(hayır)*log2(p(hayır))</v>
      </c>
      <c r="H28" s="1"/>
      <c r="I28" s="1"/>
      <c r="J28" s="1"/>
      <c r="K28" s="1"/>
      <c r="L28" s="1"/>
    </row>
    <row r="29" spans="1:12" x14ac:dyDescent="0.25">
      <c r="G29" s="13" t="str">
        <f>"Entropy("&amp;G24&amp;") ="</f>
        <v>Entropy(Futbol&amp;gün&amp;var) =</v>
      </c>
      <c r="H29" s="6"/>
      <c r="I29" s="1"/>
      <c r="J29" s="1"/>
      <c r="K29" s="8">
        <f xml:space="preserve"> IF(OR(G26=0,H26=0),0,-K25*LOG(K25,2) -L25*LOG(L25,2))</f>
        <v>0</v>
      </c>
      <c r="L29" s="1"/>
    </row>
    <row r="31" spans="1:12" x14ac:dyDescent="0.25">
      <c r="G31" s="17" t="s">
        <v>18</v>
      </c>
    </row>
    <row r="33" spans="7:7" x14ac:dyDescent="0.25">
      <c r="G33" t="s">
        <v>21</v>
      </c>
    </row>
  </sheetData>
  <mergeCells count="4">
    <mergeCell ref="G1:H1"/>
    <mergeCell ref="G8:H8"/>
    <mergeCell ref="G17:H17"/>
    <mergeCell ref="G24:H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5"/>
  <sheetViews>
    <sheetView tabSelected="1" workbookViewId="0">
      <selection activeCell="D15" sqref="D15"/>
    </sheetView>
  </sheetViews>
  <sheetFormatPr defaultRowHeight="15" x14ac:dyDescent="0.25"/>
  <sheetData>
    <row r="1" spans="1:5" x14ac:dyDescent="0.25">
      <c r="A1" s="4" t="s">
        <v>22</v>
      </c>
      <c r="B1" s="5" t="s">
        <v>14</v>
      </c>
      <c r="C1" s="4" t="s">
        <v>13</v>
      </c>
      <c r="D1" s="4" t="s">
        <v>12</v>
      </c>
      <c r="E1" s="10" t="s">
        <v>23</v>
      </c>
    </row>
    <row r="2" spans="1:5" x14ac:dyDescent="0.25">
      <c r="A2" s="9" t="s">
        <v>2</v>
      </c>
      <c r="B2" s="7" t="s">
        <v>9</v>
      </c>
      <c r="C2" s="9" t="s">
        <v>7</v>
      </c>
      <c r="D2" s="9" t="s">
        <v>5</v>
      </c>
      <c r="E2" s="11" t="s">
        <v>0</v>
      </c>
    </row>
    <row r="3" spans="1:5" x14ac:dyDescent="0.25">
      <c r="A3" s="9" t="s">
        <v>2</v>
      </c>
      <c r="B3" s="7" t="s">
        <v>10</v>
      </c>
      <c r="C3" s="9" t="s">
        <v>7</v>
      </c>
      <c r="D3" s="9" t="s">
        <v>5</v>
      </c>
      <c r="E3" s="11" t="s">
        <v>0</v>
      </c>
    </row>
    <row r="4" spans="1:5" x14ac:dyDescent="0.25">
      <c r="A4" s="9" t="s">
        <v>3</v>
      </c>
      <c r="B4" s="7" t="s">
        <v>9</v>
      </c>
      <c r="C4" s="9" t="s">
        <v>7</v>
      </c>
      <c r="D4" s="9" t="s">
        <v>5</v>
      </c>
      <c r="E4" s="11" t="s">
        <v>1</v>
      </c>
    </row>
    <row r="5" spans="1:5" x14ac:dyDescent="0.25">
      <c r="A5" s="9" t="s">
        <v>4</v>
      </c>
      <c r="B5" s="7" t="s">
        <v>9</v>
      </c>
      <c r="C5" s="9" t="s">
        <v>7</v>
      </c>
      <c r="D5" s="9" t="s">
        <v>24</v>
      </c>
      <c r="E5" s="11" t="s">
        <v>1</v>
      </c>
    </row>
    <row r="6" spans="1:5" x14ac:dyDescent="0.25">
      <c r="A6" s="9" t="s">
        <v>4</v>
      </c>
      <c r="B6" s="7" t="s">
        <v>9</v>
      </c>
      <c r="C6" s="9" t="s">
        <v>8</v>
      </c>
      <c r="D6" s="9" t="s">
        <v>6</v>
      </c>
      <c r="E6" s="11" t="s">
        <v>1</v>
      </c>
    </row>
    <row r="7" spans="1:5" x14ac:dyDescent="0.25">
      <c r="A7" s="9" t="s">
        <v>4</v>
      </c>
      <c r="B7" s="7" t="s">
        <v>10</v>
      </c>
      <c r="C7" s="9" t="s">
        <v>8</v>
      </c>
      <c r="D7" s="9" t="s">
        <v>6</v>
      </c>
      <c r="E7" s="11" t="s">
        <v>0</v>
      </c>
    </row>
    <row r="8" spans="1:5" x14ac:dyDescent="0.25">
      <c r="A8" s="9" t="s">
        <v>3</v>
      </c>
      <c r="B8" s="7" t="s">
        <v>10</v>
      </c>
      <c r="C8" s="9" t="s">
        <v>8</v>
      </c>
      <c r="D8" s="9" t="s">
        <v>6</v>
      </c>
      <c r="E8" s="11" t="s">
        <v>1</v>
      </c>
    </row>
    <row r="9" spans="1:5" x14ac:dyDescent="0.25">
      <c r="A9" s="9" t="s">
        <v>2</v>
      </c>
      <c r="B9" s="7" t="s">
        <v>9</v>
      </c>
      <c r="C9" s="9" t="s">
        <v>7</v>
      </c>
      <c r="D9" s="9" t="s">
        <v>24</v>
      </c>
      <c r="E9" s="11" t="s">
        <v>0</v>
      </c>
    </row>
    <row r="10" spans="1:5" x14ac:dyDescent="0.25">
      <c r="A10" s="9" t="s">
        <v>2</v>
      </c>
      <c r="B10" s="7" t="s">
        <v>9</v>
      </c>
      <c r="C10" s="9" t="s">
        <v>8</v>
      </c>
      <c r="D10" s="9" t="s">
        <v>6</v>
      </c>
      <c r="E10" s="11" t="s">
        <v>1</v>
      </c>
    </row>
    <row r="11" spans="1:5" x14ac:dyDescent="0.25">
      <c r="A11" s="9" t="s">
        <v>4</v>
      </c>
      <c r="B11" s="7" t="s">
        <v>9</v>
      </c>
      <c r="C11" s="9" t="s">
        <v>8</v>
      </c>
      <c r="D11" s="9" t="s">
        <v>24</v>
      </c>
      <c r="E11" s="11" t="s">
        <v>1</v>
      </c>
    </row>
    <row r="12" spans="1:5" x14ac:dyDescent="0.25">
      <c r="A12" s="9" t="s">
        <v>2</v>
      </c>
      <c r="B12" s="7" t="s">
        <v>10</v>
      </c>
      <c r="C12" s="9" t="s">
        <v>8</v>
      </c>
      <c r="D12" s="9" t="s">
        <v>24</v>
      </c>
      <c r="E12" s="11" t="s">
        <v>1</v>
      </c>
    </row>
    <row r="13" spans="1:5" x14ac:dyDescent="0.25">
      <c r="A13" s="9" t="s">
        <v>3</v>
      </c>
      <c r="B13" s="7" t="s">
        <v>10</v>
      </c>
      <c r="C13" s="9" t="s">
        <v>7</v>
      </c>
      <c r="D13" s="9" t="s">
        <v>24</v>
      </c>
      <c r="E13" s="11" t="s">
        <v>1</v>
      </c>
    </row>
    <row r="14" spans="1:5" x14ac:dyDescent="0.25">
      <c r="A14" s="9" t="s">
        <v>3</v>
      </c>
      <c r="B14" s="7" t="s">
        <v>9</v>
      </c>
      <c r="C14" s="9" t="s">
        <v>8</v>
      </c>
      <c r="D14" s="9" t="s">
        <v>5</v>
      </c>
      <c r="E14" s="11" t="s">
        <v>1</v>
      </c>
    </row>
    <row r="15" spans="1:5" x14ac:dyDescent="0.25">
      <c r="A15" s="9" t="s">
        <v>4</v>
      </c>
      <c r="B15" s="7" t="s">
        <v>10</v>
      </c>
      <c r="C15" s="9" t="s">
        <v>7</v>
      </c>
      <c r="D15" s="9" t="s">
        <v>24</v>
      </c>
      <c r="E15" s="11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Sayfa1</vt:lpstr>
      <vt:lpstr>Sayfa2</vt:lpstr>
      <vt:lpstr>Sayfa3</vt:lpstr>
      <vt:lpstr>Sayfa4</vt:lpstr>
    </vt:vector>
  </TitlesOfParts>
  <Company>NouS/TncTR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daymoon</cp:lastModifiedBy>
  <dcterms:created xsi:type="dcterms:W3CDTF">2017-09-21T08:23:09Z</dcterms:created>
  <dcterms:modified xsi:type="dcterms:W3CDTF">2022-03-22T17:41:28Z</dcterms:modified>
</cp:coreProperties>
</file>